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Venkovní prvky - tec..." sheetId="2" r:id="rId2"/>
    <sheet name="02 - Venkovní prvky - sta..." sheetId="3" r:id="rId3"/>
    <sheet name="03 - Vnitřní technologie PZS" sheetId="4" r:id="rId4"/>
    <sheet name="02 - VON" sheetId="5" r:id="rId5"/>
    <sheet name="Pokyny pro vyplnění" sheetId="6" r:id="rId6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'01 - Venkovní prvky - tec...'!$C$85:$K$208</definedName>
    <definedName name="_xlnm.Print_Area" localSheetId="1">'01 - Venkovní prvky - tec...'!$C$4:$J$41,'01 - Venkovní prvky - tec...'!$C$47:$J$65,'01 - Venkovní prvky - tec...'!$C$71:$K$208</definedName>
    <definedName name="_xlnm.Print_Titles" localSheetId="1">'01 - Venkovní prvky - tec...'!$85:$85</definedName>
    <definedName name="_xlnm._FilterDatabase" localSheetId="2" hidden="1">'02 - Venkovní prvky - sta...'!$C$84:$K$155</definedName>
    <definedName name="_xlnm.Print_Area" localSheetId="2">'02 - Venkovní prvky - sta...'!$C$4:$J$41,'02 - Venkovní prvky - sta...'!$C$47:$J$64,'02 - Venkovní prvky - sta...'!$C$70:$K$155</definedName>
    <definedName name="_xlnm.Print_Titles" localSheetId="2">'02 - Venkovní prvky - sta...'!$84:$84</definedName>
    <definedName name="_xlnm._FilterDatabase" localSheetId="3" hidden="1">'03 - Vnitřní technologie PZS'!$C$85:$K$181</definedName>
    <definedName name="_xlnm.Print_Area" localSheetId="3">'03 - Vnitřní technologie PZS'!$C$4:$J$41,'03 - Vnitřní technologie PZS'!$C$47:$J$65,'03 - Vnitřní technologie PZS'!$C$71:$K$181</definedName>
    <definedName name="_xlnm.Print_Titles" localSheetId="3">'03 - Vnitřní technologie PZS'!$85:$85</definedName>
    <definedName name="_xlnm._FilterDatabase" localSheetId="4" hidden="1">'02 - VON'!$C$80:$K$90</definedName>
    <definedName name="_xlnm.Print_Area" localSheetId="4">'02 - VON'!$C$4:$J$39,'02 - VON'!$C$45:$J$62,'02 - VON'!$C$68:$K$90</definedName>
    <definedName name="_xlnm.Print_Titles" localSheetId="4">'02 - VON'!$80:$80</definedName>
    <definedName name="_xlnm.Print_Area" localSheetId="5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5" l="1" r="J37"/>
  <c r="J36"/>
  <c i="1" r="AY59"/>
  <c i="5" r="J35"/>
  <c i="1" r="AX59"/>
  <c i="5" r="BI89"/>
  <c r="BH89"/>
  <c r="BG89"/>
  <c r="BF89"/>
  <c r="T89"/>
  <c r="T88"/>
  <c r="R89"/>
  <c r="R88"/>
  <c r="P89"/>
  <c r="P88"/>
  <c r="BI87"/>
  <c r="BH87"/>
  <c r="BG87"/>
  <c r="BF87"/>
  <c r="T87"/>
  <c r="R87"/>
  <c r="P87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T82"/>
  <c r="T81"/>
  <c r="R83"/>
  <c r="R82"/>
  <c r="R81"/>
  <c r="P83"/>
  <c r="P82"/>
  <c r="P81"/>
  <c i="1" r="AU59"/>
  <c i="5" r="F75"/>
  <c r="E73"/>
  <c r="F52"/>
  <c r="E50"/>
  <c r="J24"/>
  <c r="E24"/>
  <c r="J78"/>
  <c r="J23"/>
  <c r="J21"/>
  <c r="E21"/>
  <c r="J77"/>
  <c r="J20"/>
  <c r="J18"/>
  <c r="E18"/>
  <c r="F55"/>
  <c r="J17"/>
  <c r="J15"/>
  <c r="E15"/>
  <c r="F77"/>
  <c r="J14"/>
  <c r="J12"/>
  <c r="J75"/>
  <c r="E7"/>
  <c r="E48"/>
  <c i="4" r="J39"/>
  <c r="J38"/>
  <c i="1" r="AY58"/>
  <c i="4" r="J37"/>
  <c i="1" r="AX58"/>
  <c i="4"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F80"/>
  <c r="E78"/>
  <c r="F56"/>
  <c r="E54"/>
  <c r="J26"/>
  <c r="E26"/>
  <c r="J83"/>
  <c r="J25"/>
  <c r="J23"/>
  <c r="E23"/>
  <c r="J82"/>
  <c r="J22"/>
  <c r="J20"/>
  <c r="E20"/>
  <c r="F83"/>
  <c r="J19"/>
  <c r="J17"/>
  <c r="E17"/>
  <c r="F82"/>
  <c r="J16"/>
  <c r="J14"/>
  <c r="J80"/>
  <c r="E7"/>
  <c r="E74"/>
  <c i="3" r="J39"/>
  <c r="J38"/>
  <c i="1" r="AY57"/>
  <c i="3" r="J37"/>
  <c i="1" r="AX57"/>
  <c i="3"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1"/>
  <c r="BH121"/>
  <c r="BG121"/>
  <c r="BF121"/>
  <c r="T121"/>
  <c r="R121"/>
  <c r="P121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86"/>
  <c r="BH86"/>
  <c r="BG86"/>
  <c r="BF86"/>
  <c r="T86"/>
  <c r="R86"/>
  <c r="P86"/>
  <c r="F79"/>
  <c r="E77"/>
  <c r="F56"/>
  <c r="E54"/>
  <c r="J26"/>
  <c r="E26"/>
  <c r="J82"/>
  <c r="J25"/>
  <c r="J23"/>
  <c r="E23"/>
  <c r="J81"/>
  <c r="J22"/>
  <c r="J20"/>
  <c r="E20"/>
  <c r="F82"/>
  <c r="J19"/>
  <c r="J17"/>
  <c r="E17"/>
  <c r="F58"/>
  <c r="J16"/>
  <c r="J14"/>
  <c r="J79"/>
  <c r="E7"/>
  <c r="E73"/>
  <c i="2" r="J39"/>
  <c r="J38"/>
  <c i="1" r="AY56"/>
  <c i="2" r="J37"/>
  <c i="1" r="AX56"/>
  <c i="2"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89"/>
  <c r="BH89"/>
  <c r="BG89"/>
  <c r="BF89"/>
  <c r="T89"/>
  <c r="R89"/>
  <c r="P89"/>
  <c r="BI88"/>
  <c r="BH88"/>
  <c r="BG88"/>
  <c r="BF88"/>
  <c r="T88"/>
  <c r="R88"/>
  <c r="P88"/>
  <c r="F80"/>
  <c r="E78"/>
  <c r="F56"/>
  <c r="E54"/>
  <c r="J26"/>
  <c r="E26"/>
  <c r="J59"/>
  <c r="J25"/>
  <c r="J23"/>
  <c r="E23"/>
  <c r="J58"/>
  <c r="J22"/>
  <c r="J20"/>
  <c r="E20"/>
  <c r="F83"/>
  <c r="J19"/>
  <c r="J17"/>
  <c r="E17"/>
  <c r="F82"/>
  <c r="J16"/>
  <c r="J14"/>
  <c r="J80"/>
  <c r="E7"/>
  <c r="E50"/>
  <c i="1" r="L50"/>
  <c r="AM50"/>
  <c r="AM49"/>
  <c r="L49"/>
  <c r="AM47"/>
  <c r="L47"/>
  <c r="L45"/>
  <c r="L44"/>
  <c i="5" r="J87"/>
  <c i="4" r="BK180"/>
  <c r="J177"/>
  <c r="J171"/>
  <c r="BK165"/>
  <c r="BK150"/>
  <c r="J142"/>
  <c r="J134"/>
  <c r="BK116"/>
  <c r="J111"/>
  <c r="BK99"/>
  <c i="3" r="J154"/>
  <c r="BK134"/>
  <c r="J116"/>
  <c r="BK111"/>
  <c r="BK99"/>
  <c r="BK92"/>
  <c i="2" r="BK202"/>
  <c r="BK197"/>
  <c r="BK194"/>
  <c r="J181"/>
  <c r="J133"/>
  <c r="BK127"/>
  <c r="J119"/>
  <c r="J105"/>
  <c r="BK91"/>
  <c i="5" r="J83"/>
  <c i="4" r="BK170"/>
  <c r="BK155"/>
  <c r="BK137"/>
  <c r="BK129"/>
  <c r="J124"/>
  <c r="BK108"/>
  <c r="J102"/>
  <c r="BK89"/>
  <c i="3" r="BK141"/>
  <c r="J124"/>
  <c r="BK94"/>
  <c r="J86"/>
  <c i="2" r="BK199"/>
  <c r="J189"/>
  <c r="BK181"/>
  <c r="J174"/>
  <c r="J165"/>
  <c r="J159"/>
  <c r="J157"/>
  <c r="J153"/>
  <c r="J145"/>
  <c r="BK139"/>
  <c r="BK132"/>
  <c r="BK130"/>
  <c r="BK122"/>
  <c r="J114"/>
  <c r="BK109"/>
  <c r="BK105"/>
  <c r="BK95"/>
  <c r="BK89"/>
  <c i="5" r="BK84"/>
  <c i="4" r="BK167"/>
  <c r="BK158"/>
  <c r="J146"/>
  <c r="J132"/>
  <c r="J117"/>
  <c r="BK107"/>
  <c r="J101"/>
  <c r="J96"/>
  <c r="BK90"/>
  <c i="3" r="J143"/>
  <c r="BK138"/>
  <c r="BK116"/>
  <c r="BK97"/>
  <c i="2" r="J207"/>
  <c r="BK201"/>
  <c r="J190"/>
  <c r="J171"/>
  <c r="BK165"/>
  <c r="J163"/>
  <c r="BK159"/>
  <c r="BK155"/>
  <c r="J148"/>
  <c r="BK142"/>
  <c r="J138"/>
  <c r="J134"/>
  <c r="J127"/>
  <c r="J124"/>
  <c r="J117"/>
  <c r="BK112"/>
  <c r="J107"/>
  <c r="BK101"/>
  <c r="J95"/>
  <c i="4" r="BK179"/>
  <c r="BK169"/>
  <c r="BK164"/>
  <c r="J157"/>
  <c r="BK149"/>
  <c r="BK141"/>
  <c r="J137"/>
  <c r="BK128"/>
  <c r="BK120"/>
  <c r="BK113"/>
  <c r="BK104"/>
  <c r="J89"/>
  <c i="3" r="J148"/>
  <c r="J138"/>
  <c r="J125"/>
  <c r="BK103"/>
  <c i="2" r="J206"/>
  <c r="J194"/>
  <c r="BK185"/>
  <c r="BK171"/>
  <c r="J166"/>
  <c i="5" r="J85"/>
  <c i="4" r="J179"/>
  <c r="BK172"/>
  <c r="J169"/>
  <c r="J155"/>
  <c r="BK147"/>
  <c r="BK139"/>
  <c r="BK117"/>
  <c r="J108"/>
  <c r="BK95"/>
  <c i="3" r="BK152"/>
  <c r="J123"/>
  <c r="BK115"/>
  <c r="J103"/>
  <c r="J97"/>
  <c i="2" r="BK207"/>
  <c r="J198"/>
  <c r="BK193"/>
  <c r="BK183"/>
  <c r="BK174"/>
  <c r="J130"/>
  <c r="BK124"/>
  <c r="J118"/>
  <c r="BK111"/>
  <c r="J101"/>
  <c r="BK92"/>
  <c i="5" r="J89"/>
  <c i="4" r="BK171"/>
  <c r="BK159"/>
  <c r="BK153"/>
  <c r="J141"/>
  <c r="BK132"/>
  <c r="BK126"/>
  <c r="BK109"/>
  <c r="J104"/>
  <c r="BK98"/>
  <c i="3" r="BK151"/>
  <c r="BK131"/>
  <c r="BK93"/>
  <c i="2" r="J205"/>
  <c r="J200"/>
  <c r="BK188"/>
  <c r="BK176"/>
  <c r="BK170"/>
  <c r="J162"/>
  <c r="J156"/>
  <c r="J151"/>
  <c r="BK147"/>
  <c r="J143"/>
  <c r="BK140"/>
  <c r="J136"/>
  <c r="J129"/>
  <c r="J120"/>
  <c r="J113"/>
  <c r="J108"/>
  <c r="BK102"/>
  <c r="J96"/>
  <c r="BK88"/>
  <c i="4" r="BK177"/>
  <c r="J172"/>
  <c r="J161"/>
  <c r="BK154"/>
  <c r="J143"/>
  <c r="BK125"/>
  <c r="BK112"/>
  <c r="BK106"/>
  <c r="J98"/>
  <c r="BK91"/>
  <c i="3" r="J142"/>
  <c r="J137"/>
  <c r="BK121"/>
  <c r="BK101"/>
  <c i="2" r="J208"/>
  <c r="J203"/>
  <c r="J197"/>
  <c r="J187"/>
  <c r="BK166"/>
  <c r="J160"/>
  <c r="BK157"/>
  <c r="BK151"/>
  <c r="BK145"/>
  <c r="J141"/>
  <c r="J135"/>
  <c r="J131"/>
  <c r="J126"/>
  <c r="J122"/>
  <c r="BK114"/>
  <c r="J110"/>
  <c r="BK106"/>
  <c r="J98"/>
  <c i="4" r="BK178"/>
  <c r="BK174"/>
  <c r="J167"/>
  <c r="BK163"/>
  <c r="J150"/>
  <c r="J145"/>
  <c r="J135"/>
  <c r="J122"/>
  <c r="BK114"/>
  <c r="J105"/>
  <c r="J91"/>
  <c i="3" r="J149"/>
  <c r="BK137"/>
  <c r="J109"/>
  <c r="J92"/>
  <c i="2" r="BK196"/>
  <c r="BK180"/>
  <c r="J169"/>
  <c i="5" r="J84"/>
  <c i="4" r="J180"/>
  <c r="J176"/>
  <c r="J168"/>
  <c r="BK152"/>
  <c r="BK143"/>
  <c r="BK124"/>
  <c r="J118"/>
  <c r="BK110"/>
  <c r="BK103"/>
  <c r="J88"/>
  <c i="3" r="J140"/>
  <c r="BK117"/>
  <c r="BK110"/>
  <c r="J93"/>
  <c r="BK86"/>
  <c i="2" r="J199"/>
  <c r="J195"/>
  <c r="BK190"/>
  <c r="BK135"/>
  <c r="BK128"/>
  <c r="BK121"/>
  <c r="BK113"/>
  <c r="J103"/>
  <c r="J93"/>
  <c r="J89"/>
  <c i="4" r="BK173"/>
  <c r="J163"/>
  <c r="J158"/>
  <c r="J152"/>
  <c r="J131"/>
  <c r="J125"/>
  <c r="J107"/>
  <c r="BK101"/>
  <c r="J90"/>
  <c i="3" r="BK142"/>
  <c r="BK125"/>
  <c r="BK113"/>
  <c i="2" r="J204"/>
  <c r="BK195"/>
  <c r="BK191"/>
  <c r="J183"/>
  <c r="J178"/>
  <c r="BK169"/>
  <c r="BK161"/>
  <c r="J155"/>
  <c r="BK148"/>
  <c r="J144"/>
  <c r="BK141"/>
  <c r="BK137"/>
  <c r="BK131"/>
  <c r="BK125"/>
  <c r="BK119"/>
  <c r="J112"/>
  <c r="J106"/>
  <c r="BK98"/>
  <c r="BK93"/>
  <c i="5" r="BK85"/>
  <c i="4" r="J175"/>
  <c r="J164"/>
  <c r="BK160"/>
  <c r="J149"/>
  <c r="J144"/>
  <c r="J120"/>
  <c r="J109"/>
  <c r="J103"/>
  <c r="BK97"/>
  <c r="BK93"/>
  <c i="3" r="J151"/>
  <c r="BK124"/>
  <c r="J115"/>
  <c r="J94"/>
  <c i="2" r="BK206"/>
  <c r="BK200"/>
  <c r="J192"/>
  <c r="J168"/>
  <c r="J164"/>
  <c r="BK162"/>
  <c r="J158"/>
  <c r="BK153"/>
  <c r="J147"/>
  <c r="BK143"/>
  <c r="J139"/>
  <c r="BK136"/>
  <c r="BK133"/>
  <c r="J128"/>
  <c r="BK123"/>
  <c r="BK118"/>
  <c r="J111"/>
  <c r="BK108"/>
  <c r="J102"/>
  <c r="BK96"/>
  <c r="J92"/>
  <c i="4" r="BK176"/>
  <c r="BK168"/>
  <c r="J165"/>
  <c r="J162"/>
  <c r="J153"/>
  <c r="BK146"/>
  <c r="J139"/>
  <c r="BK131"/>
  <c r="BK118"/>
  <c r="J112"/>
  <c r="BK96"/>
  <c i="3" r="J152"/>
  <c r="J131"/>
  <c r="J110"/>
  <c i="2" r="BK205"/>
  <c r="J193"/>
  <c r="BK178"/>
  <c r="J91"/>
  <c i="5" r="BK89"/>
  <c i="4" r="J178"/>
  <c r="J174"/>
  <c r="J170"/>
  <c r="BK161"/>
  <c r="BK144"/>
  <c r="J140"/>
  <c r="BK122"/>
  <c r="J114"/>
  <c r="J106"/>
  <c r="J93"/>
  <c i="3" r="BK149"/>
  <c r="J121"/>
  <c r="J113"/>
  <c r="J101"/>
  <c r="J91"/>
  <c i="2" r="J201"/>
  <c r="J196"/>
  <c r="J191"/>
  <c r="BK187"/>
  <c r="J176"/>
  <c r="BK129"/>
  <c r="J123"/>
  <c r="BK115"/>
  <c r="BK110"/>
  <c r="BK100"/>
  <c r="J88"/>
  <c i="4" r="BK175"/>
  <c r="J160"/>
  <c r="J154"/>
  <c r="BK142"/>
  <c r="BK135"/>
  <c r="J129"/>
  <c r="J113"/>
  <c r="BK105"/>
  <c r="J97"/>
  <c i="3" r="BK148"/>
  <c r="BK140"/>
  <c r="J117"/>
  <c r="BK91"/>
  <c i="2" r="BK203"/>
  <c r="BK192"/>
  <c r="J185"/>
  <c r="J180"/>
  <c r="J173"/>
  <c r="BK164"/>
  <c r="BK160"/>
  <c r="BK158"/>
  <c r="J150"/>
  <c r="J142"/>
  <c r="BK138"/>
  <c r="BK134"/>
  <c r="BK126"/>
  <c r="J121"/>
  <c r="BK117"/>
  <c r="BK107"/>
  <c r="J100"/>
  <c r="J94"/>
  <c i="5" r="BK87"/>
  <c r="BK83"/>
  <c i="4" r="J173"/>
  <c r="BK162"/>
  <c r="BK157"/>
  <c r="BK145"/>
  <c r="J128"/>
  <c r="J110"/>
  <c r="BK102"/>
  <c r="J95"/>
  <c i="3" r="BK154"/>
  <c r="J141"/>
  <c r="BK123"/>
  <c r="BK109"/>
  <c i="2" r="BK208"/>
  <c r="BK204"/>
  <c r="BK198"/>
  <c r="BK189"/>
  <c r="J170"/>
  <c r="BK163"/>
  <c r="J161"/>
  <c r="BK156"/>
  <c r="BK150"/>
  <c r="BK144"/>
  <c r="J140"/>
  <c r="J137"/>
  <c r="J132"/>
  <c r="J125"/>
  <c r="BK120"/>
  <c r="J115"/>
  <c r="J109"/>
  <c r="BK103"/>
  <c r="BK94"/>
  <c i="1" r="AS55"/>
  <c i="4" r="J159"/>
  <c r="J147"/>
  <c r="BK140"/>
  <c r="BK134"/>
  <c r="J126"/>
  <c r="J116"/>
  <c r="BK111"/>
  <c r="J99"/>
  <c r="BK88"/>
  <c i="3" r="BK143"/>
  <c r="J134"/>
  <c r="J111"/>
  <c r="J99"/>
  <c i="2" r="J202"/>
  <c r="J188"/>
  <c r="BK173"/>
  <c r="BK168"/>
  <c l="1" r="BK87"/>
  <c r="J87"/>
  <c r="J64"/>
  <c i="3" r="R85"/>
  <c i="4" r="BK87"/>
  <c r="BK86"/>
  <c r="J86"/>
  <c r="J63"/>
  <c i="2" r="T87"/>
  <c r="T86"/>
  <c i="3" r="BK85"/>
  <c r="J85"/>
  <c r="J63"/>
  <c i="4" r="P87"/>
  <c r="P86"/>
  <c i="1" r="AU58"/>
  <c i="2" r="R87"/>
  <c r="R86"/>
  <c i="3" r="T85"/>
  <c i="4" r="T87"/>
  <c r="T86"/>
  <c i="2" r="P87"/>
  <c r="P86"/>
  <c i="1" r="AU56"/>
  <c i="3" r="P85"/>
  <c i="1" r="AU57"/>
  <c i="4" r="R87"/>
  <c r="R86"/>
  <c i="2" r="J56"/>
  <c r="F59"/>
  <c r="J83"/>
  <c r="BE174"/>
  <c r="BE176"/>
  <c r="BE187"/>
  <c r="BE191"/>
  <c r="BE194"/>
  <c r="BE196"/>
  <c r="BE199"/>
  <c r="BE203"/>
  <c i="3" r="J56"/>
  <c r="J59"/>
  <c r="F81"/>
  <c r="BE86"/>
  <c r="BE92"/>
  <c r="BE99"/>
  <c r="BE109"/>
  <c r="BE111"/>
  <c r="BE113"/>
  <c r="BE123"/>
  <c r="BE138"/>
  <c r="BE140"/>
  <c r="BE141"/>
  <c i="4" r="E50"/>
  <c r="F58"/>
  <c r="BE98"/>
  <c r="BE99"/>
  <c r="BE102"/>
  <c r="BE106"/>
  <c r="BE109"/>
  <c r="BE120"/>
  <c r="BE122"/>
  <c r="BE124"/>
  <c r="BE142"/>
  <c r="BE152"/>
  <c r="BE153"/>
  <c r="BE154"/>
  <c r="BE157"/>
  <c r="BE159"/>
  <c r="BE169"/>
  <c r="BE170"/>
  <c r="BE171"/>
  <c r="BE177"/>
  <c i="5" r="J54"/>
  <c r="BE84"/>
  <c i="2" r="J82"/>
  <c r="BE88"/>
  <c r="BE89"/>
  <c r="BE93"/>
  <c r="BE102"/>
  <c r="BE105"/>
  <c r="BE109"/>
  <c r="BE117"/>
  <c r="BE119"/>
  <c r="BE122"/>
  <c r="BE128"/>
  <c r="BE130"/>
  <c r="BE131"/>
  <c r="BE134"/>
  <c r="BE135"/>
  <c r="BE136"/>
  <c r="BE137"/>
  <c r="BE139"/>
  <c r="BE140"/>
  <c r="BE141"/>
  <c r="BE143"/>
  <c r="BE144"/>
  <c r="BE153"/>
  <c r="BE155"/>
  <c r="BE156"/>
  <c r="BE158"/>
  <c r="BE159"/>
  <c r="BE161"/>
  <c r="BE171"/>
  <c r="BE180"/>
  <c r="BE181"/>
  <c r="BE183"/>
  <c r="BE188"/>
  <c r="BE189"/>
  <c r="BE193"/>
  <c r="BE195"/>
  <c r="BE198"/>
  <c r="BE205"/>
  <c r="BE208"/>
  <c i="3" r="F59"/>
  <c r="BE91"/>
  <c r="BE97"/>
  <c r="BE110"/>
  <c r="BE125"/>
  <c r="BE131"/>
  <c r="BE148"/>
  <c r="BE152"/>
  <c r="BE154"/>
  <c i="4" r="J58"/>
  <c r="BE88"/>
  <c r="BE103"/>
  <c r="BE104"/>
  <c r="BE114"/>
  <c r="BE117"/>
  <c r="BE118"/>
  <c r="BE126"/>
  <c r="BE128"/>
  <c r="BE132"/>
  <c r="BE134"/>
  <c r="BE135"/>
  <c r="BE137"/>
  <c r="BE141"/>
  <c r="BE150"/>
  <c r="BE172"/>
  <c r="BE175"/>
  <c i="5" r="J52"/>
  <c r="F54"/>
  <c r="E71"/>
  <c r="F78"/>
  <c i="2" r="F58"/>
  <c r="E74"/>
  <c r="BE91"/>
  <c r="BE92"/>
  <c r="BE94"/>
  <c r="BE95"/>
  <c r="BE96"/>
  <c r="BE100"/>
  <c r="BE101"/>
  <c r="BE103"/>
  <c r="BE106"/>
  <c r="BE107"/>
  <c r="BE108"/>
  <c r="BE110"/>
  <c r="BE115"/>
  <c r="BE118"/>
  <c r="BE120"/>
  <c r="BE121"/>
  <c r="BE124"/>
  <c r="BE125"/>
  <c r="BE129"/>
  <c r="BE133"/>
  <c r="BE138"/>
  <c r="BE142"/>
  <c r="BE145"/>
  <c r="BE147"/>
  <c r="BE148"/>
  <c r="BE150"/>
  <c r="BE151"/>
  <c r="BE157"/>
  <c r="BE160"/>
  <c r="BE162"/>
  <c r="BE163"/>
  <c r="BE164"/>
  <c r="BE165"/>
  <c r="BE168"/>
  <c r="BE170"/>
  <c r="BE185"/>
  <c r="BE190"/>
  <c r="BE192"/>
  <c r="BE197"/>
  <c r="BE200"/>
  <c r="BE202"/>
  <c r="BE206"/>
  <c r="BE207"/>
  <c i="3" r="E50"/>
  <c r="BE101"/>
  <c r="BE103"/>
  <c r="BE115"/>
  <c r="BE116"/>
  <c r="BE117"/>
  <c r="BE121"/>
  <c r="BE134"/>
  <c r="BE142"/>
  <c r="BE149"/>
  <c i="4" r="J56"/>
  <c r="J59"/>
  <c r="BE90"/>
  <c r="BE93"/>
  <c r="BE95"/>
  <c r="BE105"/>
  <c r="BE110"/>
  <c r="BE111"/>
  <c r="BE116"/>
  <c r="BE139"/>
  <c r="BE143"/>
  <c r="BE144"/>
  <c r="BE145"/>
  <c r="BE146"/>
  <c r="BE147"/>
  <c r="BE149"/>
  <c r="BE164"/>
  <c r="BE165"/>
  <c r="BE167"/>
  <c r="BE168"/>
  <c r="BE173"/>
  <c r="BE176"/>
  <c i="5" r="J55"/>
  <c i="2" r="BE98"/>
  <c r="BE111"/>
  <c r="BE112"/>
  <c r="BE113"/>
  <c r="BE114"/>
  <c r="BE123"/>
  <c r="BE126"/>
  <c r="BE127"/>
  <c r="BE132"/>
  <c r="BE166"/>
  <c r="BE169"/>
  <c r="BE173"/>
  <c r="BE178"/>
  <c r="BE201"/>
  <c r="BE204"/>
  <c i="3" r="J58"/>
  <c r="BE93"/>
  <c r="BE94"/>
  <c r="BE124"/>
  <c r="BE137"/>
  <c r="BE143"/>
  <c r="BE151"/>
  <c i="4" r="F59"/>
  <c r="BE89"/>
  <c r="BE91"/>
  <c r="BE96"/>
  <c r="BE97"/>
  <c r="BE101"/>
  <c r="BE107"/>
  <c r="BE108"/>
  <c r="BE112"/>
  <c r="BE113"/>
  <c r="BE125"/>
  <c r="BE129"/>
  <c r="BE131"/>
  <c r="BE140"/>
  <c r="BE155"/>
  <c r="BE158"/>
  <c r="BE160"/>
  <c r="BE161"/>
  <c r="BE162"/>
  <c r="BE163"/>
  <c r="BE174"/>
  <c r="BE178"/>
  <c r="BE179"/>
  <c r="BE180"/>
  <c i="5" r="BE83"/>
  <c r="BE85"/>
  <c r="BE87"/>
  <c r="BE89"/>
  <c r="BK88"/>
  <c r="J88"/>
  <c r="J61"/>
  <c i="2" r="F37"/>
  <c i="1" r="BB56"/>
  <c i="2" r="J36"/>
  <c i="1" r="AW56"/>
  <c i="3" r="J36"/>
  <c i="1" r="AW57"/>
  <c i="3" r="F36"/>
  <c i="1" r="BA57"/>
  <c i="4" r="F37"/>
  <c i="1" r="BB58"/>
  <c i="3" r="F37"/>
  <c i="1" r="BB57"/>
  <c i="4" r="F36"/>
  <c i="1" r="BA58"/>
  <c i="3" r="F39"/>
  <c i="1" r="BD57"/>
  <c i="5" r="F35"/>
  <c i="1" r="BB59"/>
  <c i="2" r="F38"/>
  <c i="1" r="BC56"/>
  <c i="4" r="J36"/>
  <c i="1" r="AW58"/>
  <c i="5" r="F37"/>
  <c i="1" r="BD59"/>
  <c i="2" r="F36"/>
  <c i="1" r="BA56"/>
  <c i="4" r="F39"/>
  <c i="1" r="BD58"/>
  <c i="2" r="F39"/>
  <c i="1" r="BD56"/>
  <c i="5" r="F36"/>
  <c i="1" r="BC59"/>
  <c i="3" r="F38"/>
  <c i="1" r="BC57"/>
  <c i="5" r="F34"/>
  <c i="1" r="BA59"/>
  <c i="5" r="J34"/>
  <c i="1" r="AW59"/>
  <c r="AS54"/>
  <c i="4" r="F38"/>
  <c i="1" r="BC58"/>
  <c i="5" l="1" r="BK82"/>
  <c r="BK81"/>
  <c r="J81"/>
  <c i="2" r="BK86"/>
  <c r="J86"/>
  <c i="4" r="J87"/>
  <c r="J64"/>
  <c r="J32"/>
  <c i="1" r="AG58"/>
  <c i="2" r="J35"/>
  <c i="1" r="AV56"/>
  <c r="AT56"/>
  <c i="4" r="F35"/>
  <c i="1" r="AZ58"/>
  <c i="5" r="J30"/>
  <c i="1" r="AG59"/>
  <c r="BC55"/>
  <c r="AY55"/>
  <c r="BA55"/>
  <c r="AW55"/>
  <c i="5" r="J33"/>
  <c i="1" r="AV59"/>
  <c r="AT59"/>
  <c i="2" r="F35"/>
  <c i="1" r="AZ56"/>
  <c r="AU55"/>
  <c r="AU54"/>
  <c i="4" r="J35"/>
  <c i="1" r="AV58"/>
  <c r="AT58"/>
  <c i="3" r="F35"/>
  <c i="1" r="AZ57"/>
  <c r="BD55"/>
  <c r="BD54"/>
  <c r="W33"/>
  <c i="2" r="J32"/>
  <c i="1" r="AG56"/>
  <c r="AN56"/>
  <c r="BB55"/>
  <c r="BB54"/>
  <c r="AX54"/>
  <c i="3" r="J32"/>
  <c i="1" r="AG57"/>
  <c i="5" r="F33"/>
  <c i="1" r="AZ59"/>
  <c i="3" r="J35"/>
  <c i="1" r="AV57"/>
  <c r="AT57"/>
  <c i="2" l="1" r="J41"/>
  <c i="4" r="J41"/>
  <c i="5" r="J39"/>
  <c i="3" r="J41"/>
  <c i="2" r="J63"/>
  <c i="5" r="J59"/>
  <c r="J82"/>
  <c r="J60"/>
  <c i="1" r="AN59"/>
  <c r="AN58"/>
  <c r="AN57"/>
  <c r="AZ55"/>
  <c r="AZ54"/>
  <c r="W29"/>
  <c r="W31"/>
  <c r="BA54"/>
  <c r="AW54"/>
  <c r="AK30"/>
  <c r="BC54"/>
  <c r="W32"/>
  <c r="AX55"/>
  <c r="AG55"/>
  <c r="AG54"/>
  <c l="1" r="AV54"/>
  <c r="AK29"/>
  <c r="W30"/>
  <c r="AV55"/>
  <c r="AT55"/>
  <c r="AN55"/>
  <c r="AK26"/>
  <c r="AY54"/>
  <c l="1"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<sst xmlns="http://schemas.openxmlformats.org/spreadsheetml/2006/main">
  <si>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</si>
  <si>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</si>
  <si>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</si>
  <si>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</si>
  <si>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</si>
  <si>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{95a92956-13dd-4e70-8c09-0ff30e52a7d4}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</si>
  <si>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</si>
  <si>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</si>
  <si>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</si>
  <si>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</si>
  <si>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</si>
  <si>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</si>
  <si>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</si>
  <si>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</si>
  <si>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2021/04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</si>
  <si>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</si>
  <si>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</si>
  <si>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přejezdu P3934 km 116,104 Miroslav - Rakšice</t>
  </si>
  <si>
    <t>KSO:</t>
  </si>
  <si>
    <t/>
  </si>
  <si>
    <t>CC-CZ:</t>
  </si>
  <si>
    <t>Místo:</t>
  </si>
  <si>
    <t xml:space="preserve"> </t>
  </si>
  <si>
    <t>Datum:</t>
  </si>
  <si>
    <t>26. 2. 2021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</si>
  <si>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</si>
  <si>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</si>
  <si>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</si>
  <si>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</si>
  <si>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</si>
  <si>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</si>
  <si>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</si>
  <si>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</si>
  <si>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</si>
  <si>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</si>
  <si>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</si>
  <si>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</si>
  <si>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</si>
  <si>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</si>
  <si>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</si>
  <si>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</si>
  <si>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</si>
  <si>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</si>
  <si>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</si>
  <si>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</si>
  <si>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</si>
  <si>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</si>
  <si>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</si>
  <si>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</si>
  <si>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</si>
  <si>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</si>
  <si>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</si>
  <si>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</si>
  <si>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</si>
  <si>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</si>
  <si>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</si>
  <si>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</si>
  <si>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</si>
  <si>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</si>
  <si>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</si>
  <si>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</si>
  <si>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</si>
  <si>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</si>
  <si>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</si>
  <si>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</si>
  <si>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</si>
  <si>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</si>
  <si>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</si>
  <si>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</si>
  <si>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</si>
  <si>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</si>
  <si>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</si>
  <si>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</si>
  <si>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01</t>
  </si>
  <si>
    <t>PZS km 116,104</t>
  </si>
  <si>
    <t>PRO</t>
  </si>
  <si>
    <t>1</t>
  </si>
  <si>
    <t>{53f45b50-3a6d-4df3-885c-d21c34682315}</t>
  </si>
  <si>
    <t>2</t>
  </si>
  <si>
    <t>/</t>
  </si>
  <si>
    <t>Venkovní prvky - technologická část</t>
  </si>
  <si>
    <t>Soupis</t>
  </si>
  <si>
    <t>{5a8fdfc8-a47d-4560-98ab-2ac17bfb9380}</t>
  </si>
  <si>
    <t>02</t>
  </si>
  <si>
    <t>Venkovní prvky - stavební část</t>
  </si>
  <si>
    <t>{82bec231-051f-4b29-b2d7-b74feac50564}</t>
  </si>
  <si>
    <t>03</t>
  </si>
  <si>
    <t>Vnitřní technologie PZS</t>
  </si>
  <si>
    <t>{fc78109b-4aab-4de1-9599-6c8624469551}</t>
  </si>
  <si>
    <t>VON</t>
  </si>
  <si>
    <t>{c3dac97c-55b5-43a4-9f93-1c46ce6c215d}</t>
  </si>
  <si>
    <t>KRYCÍ LIST SOUPISU PRACÍ</t>
  </si>
  <si>
    <t>Objekt:</t>
  </si>
  <si>
    <t>01 - PZS km 116,104</t>
  </si>
  <si>
    <t>Soupis:</t>
  </si>
  <si>
    <t>01 - Venkovní prvky - technologická část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</si>
  <si>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</si>
  <si>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</si>
  <si>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</si>
  <si>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</si>
  <si>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</si>
  <si>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</si>
  <si>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</si>
  <si>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</si>
  <si>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</si>
  <si>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</si>
  <si>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</si>
  <si>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</si>
  <si>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</si>
  <si>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</si>
  <si>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</si>
  <si>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</si>
  <si>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</si>
  <si>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</si>
  <si>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</si>
  <si>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</si>
  <si>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</si>
  <si>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</si>
  <si>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</si>
  <si>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7590117010</t>
  </si>
  <si>
    <t>Demontáž objektu rozměru do 6,0 x 3,0 m - včetně odpojení zařízení od kabelových rozvodů</t>
  </si>
  <si>
    <t>kus</t>
  </si>
  <si>
    <t>Sborník UOŽI 01 2021</t>
  </si>
  <si>
    <t>512</t>
  </si>
  <si>
    <t>-2141924434</t>
  </si>
  <si>
    <t>M</t>
  </si>
  <si>
    <t>7590110010</t>
  </si>
  <si>
    <t>Domky, přístřešky Reléový domek - výška 2,85 m - podle zvl. požadavků a předložené dokumentace vč. základní výbavy rozvaděče, osvětlení, dvou zásuvek, ventilátoru a topení 3x2 m</t>
  </si>
  <si>
    <t>-1649004785</t>
  </si>
  <si>
    <t>P</t>
  </si>
  <si>
    <t>Poznámka k položce:_x000d_
Technologický domek OPD</t>
  </si>
  <si>
    <t>3</t>
  </si>
  <si>
    <t>7590110510</t>
  </si>
  <si>
    <t>Domky, přístřešky Střecha valbová - rel.domku podle zvl. požadavků a předložené dokumentace 3x2 m</t>
  </si>
  <si>
    <t>-728152704</t>
  </si>
  <si>
    <t>7590115005</t>
  </si>
  <si>
    <t>Montáž objektu rozměru do 2,5 x 3,6 m - usazení na základy, zatažení kabelů a zřízení kabelové rezervy, opravný nátěr. Neobsahuje výkop a zához jam</t>
  </si>
  <si>
    <t>-1530187488</t>
  </si>
  <si>
    <t>5</t>
  </si>
  <si>
    <t>7590115030</t>
  </si>
  <si>
    <t>Montáž objektu střechy sedlové nebo valbové rel. domku rozměru do 3x3 m</t>
  </si>
  <si>
    <t>-621506140</t>
  </si>
  <si>
    <t>6</t>
  </si>
  <si>
    <t>7590115020</t>
  </si>
  <si>
    <t>Montáž objektu nosného rámu se stříškou - usazení konstrukce na základy</t>
  </si>
  <si>
    <t>-1663087052</t>
  </si>
  <si>
    <t>7</t>
  </si>
  <si>
    <t>7590190030</t>
  </si>
  <si>
    <t>Ostatní Nástupištní panel (před vchodové dveře RD)</t>
  </si>
  <si>
    <t>128</t>
  </si>
  <si>
    <t>-2097533259</t>
  </si>
  <si>
    <t>8</t>
  </si>
  <si>
    <t>7592815044</t>
  </si>
  <si>
    <t>Montáž plastového výstražníku AŽD 97 s jednou skříní - smontování kompletního výstražníku, označení označovacími štítky, postavení výstražníku včetně transformátorové skříně na základ, montáž transformátorů do skříně a propojení, zatažení kabelu bez zhotovení a zapojení kabelové formy, nátěr. Bez provedení ochrany proti vlivu trakcí</t>
  </si>
  <si>
    <t>1217645908</t>
  </si>
  <si>
    <t>Poznámka k položce:_x000d_
Materiá (výstražníky AŽD s LED)l bude dodán objednavatelem</t>
  </si>
  <si>
    <t>9</t>
  </si>
  <si>
    <t>7592825110</t>
  </si>
  <si>
    <t>Montáž výstražného kříže</t>
  </si>
  <si>
    <t>-1991665830</t>
  </si>
  <si>
    <t xml:space="preserve">Poznámka k položce:_x000d_
Materiá (výstražné kříže +  nosiče) bude dodán objednavatelem</t>
  </si>
  <si>
    <t>10</t>
  </si>
  <si>
    <t>7590725140</t>
  </si>
  <si>
    <t>Situování stožáru návěstidla nebo výstražníku přejezdového zařízení</t>
  </si>
  <si>
    <t>736982183</t>
  </si>
  <si>
    <t>11</t>
  </si>
  <si>
    <t>7590120175</t>
  </si>
  <si>
    <t>Skříně Skříň přístroj.pro přejezdy sp 133/313.1.12 (HM0354399998281)</t>
  </si>
  <si>
    <t>-1293919265</t>
  </si>
  <si>
    <t>12</t>
  </si>
  <si>
    <t>7590125057</t>
  </si>
  <si>
    <t>Montáž skříně společné přístrojové pro přejezdy - usazení skříně a zatažení kabelů bez zhotovení a zapojení kabelových forem. Bez kabelových příchytek</t>
  </si>
  <si>
    <t>1678611621</t>
  </si>
  <si>
    <t>13</t>
  </si>
  <si>
    <t>7595120070</t>
  </si>
  <si>
    <t>Telefonní přístroje nezapojené na ústřednu Venkovní telefonní objekt, provedení do skříně PSS133/313, externí napájení</t>
  </si>
  <si>
    <t>1331637510</t>
  </si>
  <si>
    <t>Poznámka k položce:_x000d_
VTO - malé provedení do společné přístrojové skříně</t>
  </si>
  <si>
    <t>14</t>
  </si>
  <si>
    <t>7593100910</t>
  </si>
  <si>
    <t xml:space="preserve">Měniče Měnič DC/DC1 pro MB telefony, napětí DC/DC 12-36 V pro ústřední napájení mb venkovních  telefonních objektů</t>
  </si>
  <si>
    <t>-1606833403</t>
  </si>
  <si>
    <t>7598015165</t>
  </si>
  <si>
    <t>Funkční přezkoušení venkovního telefonního objektu po připojení na kabelové vedení</t>
  </si>
  <si>
    <t>-1751289795</t>
  </si>
  <si>
    <t>16</t>
  </si>
  <si>
    <t>7590120160</t>
  </si>
  <si>
    <t xml:space="preserve">Skříně Skříňka ovl. pro PZZ-RE  (CV723089004)</t>
  </si>
  <si>
    <t>-450166634</t>
  </si>
  <si>
    <t>17</t>
  </si>
  <si>
    <t>7491205700</t>
  </si>
  <si>
    <t>Elektroinstalační materiál Zásuvky instalační Zásuvka3 fázová 400V/32A montáž do rozváděče, 5 pólová</t>
  </si>
  <si>
    <t>-1279201078</t>
  </si>
  <si>
    <t>18</t>
  </si>
  <si>
    <t>7494003476</t>
  </si>
  <si>
    <t>Modulární přístroje Jističe do 80 A; 10 kA 3+N-pólové In 13 A, Ue AC 230/400 V / DC 216 V, charakteristika B, 3+N-pól, Icn 10 kA</t>
  </si>
  <si>
    <t>-91572618</t>
  </si>
  <si>
    <t>19</t>
  </si>
  <si>
    <t>7494351030</t>
  </si>
  <si>
    <t>Montáž jističů (do 10 kA) třípólových do 20 A</t>
  </si>
  <si>
    <t>-1442831881</t>
  </si>
  <si>
    <t>20</t>
  </si>
  <si>
    <t>7494009786</t>
  </si>
  <si>
    <t>Přístroje pro spínání a ovládání Spouštěče motoru Příslušenství Napěťové spouště AC 24 V</t>
  </si>
  <si>
    <t>1675871332</t>
  </si>
  <si>
    <t>7494351085</t>
  </si>
  <si>
    <t>Montáž jističů (do 10 kA) přídavných zařízení k instalačním jističům do 125 A napěťové spouště</t>
  </si>
  <si>
    <t>1465029440</t>
  </si>
  <si>
    <t>22</t>
  </si>
  <si>
    <t>7494003654</t>
  </si>
  <si>
    <t>Modulární přístroje Jističe Příslušenství 1x zapínací kontakt, 1x rozpínací kontakt, např. pro LTE, LTN, LVN, MSO</t>
  </si>
  <si>
    <t>308000841</t>
  </si>
  <si>
    <t>23</t>
  </si>
  <si>
    <t>7494351080</t>
  </si>
  <si>
    <t>Montáž jističů (do 10 kA) přídavných zařízení k instalačním jističům do 125 A pomocného spínače (1x zap., 1x vyp. kontakt)</t>
  </si>
  <si>
    <t>-871743831</t>
  </si>
  <si>
    <t>24</t>
  </si>
  <si>
    <t>7494010088</t>
  </si>
  <si>
    <t>Přístroje pro spínání a ovládání Ovladače, signálky Ovladače CM přepínač 3 polohy 2přep 20A</t>
  </si>
  <si>
    <t>1119442856</t>
  </si>
  <si>
    <t>Poznámka k položce:_x000d_
Přepínač sítí</t>
  </si>
  <si>
    <t>25</t>
  </si>
  <si>
    <t>7494552030</t>
  </si>
  <si>
    <t>Montáž vačkových silových spínačů - přepínačů čtyřpólových do 63 A - přepínač 1-0-1</t>
  </si>
  <si>
    <t>-721849458</t>
  </si>
  <si>
    <t>26</t>
  </si>
  <si>
    <t>7494004090</t>
  </si>
  <si>
    <t>Modulární přístroje Přepěťové ochrany Svodiče bleskových proudů typ 1, Iimp 50 kA, zhášecí zkratový proud 50 kA, jiskřiště, 1pól</t>
  </si>
  <si>
    <t>-624223052</t>
  </si>
  <si>
    <t>27</t>
  </si>
  <si>
    <t>7494004092</t>
  </si>
  <si>
    <t>Modulární přístroje Přepěťové ochrany Svodiče bleskových proudů typ 1, Iimp 100 kA, součtové jiskřiště mezi PE a N, jiskřiště, N-pól</t>
  </si>
  <si>
    <t>1804068809</t>
  </si>
  <si>
    <t>28</t>
  </si>
  <si>
    <t>7494751010</t>
  </si>
  <si>
    <t>Montáž svodičů přepětí pro sítě nn - typ 1 (třída B) pro třífázové sítě - do rozvaděče nebo skříně</t>
  </si>
  <si>
    <t>64</t>
  </si>
  <si>
    <t>-627930714</t>
  </si>
  <si>
    <t>29</t>
  </si>
  <si>
    <t>7494010374</t>
  </si>
  <si>
    <t xml:space="preserve">Přístroje pro spínání a ovládání Svornice a pomocný materiál Svornice Svorka RSA  2,5 A řadová černá</t>
  </si>
  <si>
    <t>349251163</t>
  </si>
  <si>
    <t>30</t>
  </si>
  <si>
    <t>7494010416</t>
  </si>
  <si>
    <t>Přístroje pro spínání a ovládání Svornice a pomocný materiál Svornice Svorka RSA 10 A řadová černá</t>
  </si>
  <si>
    <t>683645887</t>
  </si>
  <si>
    <t>31</t>
  </si>
  <si>
    <t>7494756016</t>
  </si>
  <si>
    <t>Montáž svornic řadových nn včetně upevnění a štítku pro Cu/Al vodiče do 16 mm2 - do rozvaděče nebo skříně</t>
  </si>
  <si>
    <t>-1682554585</t>
  </si>
  <si>
    <t>32</t>
  </si>
  <si>
    <t>7494010434</t>
  </si>
  <si>
    <t>Přístroje pro spínání a ovládání Svornice a pomocný materiál Svornice Svorka RSA 35 A řadová černá</t>
  </si>
  <si>
    <t>-1252985379</t>
  </si>
  <si>
    <t>33</t>
  </si>
  <si>
    <t>7494756018</t>
  </si>
  <si>
    <t>Montáž svornic řadových nn včetně upevnění a štítku pro Cu/Al vodiče do 50 mm2 - do rozvaděče nebo skříně</t>
  </si>
  <si>
    <t>562488248</t>
  </si>
  <si>
    <t>34</t>
  </si>
  <si>
    <t>7592010102</t>
  </si>
  <si>
    <t>Kolové senzory a snímače počítačů náprav Snímač průjezdu kola RSR 180 (5 m kabel)</t>
  </si>
  <si>
    <t>-429057775</t>
  </si>
  <si>
    <t>35</t>
  </si>
  <si>
    <t>7592005050</t>
  </si>
  <si>
    <t>Montáž počítacího bodu (senzoru) RSR 180 - uložení a připevnění na určené místo, seřízení polohy, přezkoušení</t>
  </si>
  <si>
    <t>-592577600</t>
  </si>
  <si>
    <t>36</t>
  </si>
  <si>
    <t>7592010166</t>
  </si>
  <si>
    <t>Kolové senzory a snímače počítačů náprav Upevňovací souprava SK140</t>
  </si>
  <si>
    <t>732859211</t>
  </si>
  <si>
    <t>37</t>
  </si>
  <si>
    <t>7592010172</t>
  </si>
  <si>
    <t>Kolové senzory a snímače počítačů náprav Připevňovací čep BBK pro upevňovací soupravu SK140</t>
  </si>
  <si>
    <t>pár</t>
  </si>
  <si>
    <t>-2142641437</t>
  </si>
  <si>
    <t>38</t>
  </si>
  <si>
    <t>7594305040</t>
  </si>
  <si>
    <t>Montáž součástí počítače náprav upevňovací kolejnicové čelisti SK 140</t>
  </si>
  <si>
    <t>-82302172</t>
  </si>
  <si>
    <t>39</t>
  </si>
  <si>
    <t>7592010142</t>
  </si>
  <si>
    <t>Kolové senzory a snímače počítačů náprav Neoprénová ochr. hadice 4,8 m</t>
  </si>
  <si>
    <t>915129840</t>
  </si>
  <si>
    <t>40</t>
  </si>
  <si>
    <t>7592010152</t>
  </si>
  <si>
    <t>Kolové senzory a snímače počítačů náprav Montážní sada neoprénové ochr.hadice</t>
  </si>
  <si>
    <t>-797088986</t>
  </si>
  <si>
    <t>41</t>
  </si>
  <si>
    <t>7592010154</t>
  </si>
  <si>
    <t>Kolové senzory a snímače počítačů náprav Víko montážní sady neoprénové ochr. hadice</t>
  </si>
  <si>
    <t>1997149608</t>
  </si>
  <si>
    <t>42</t>
  </si>
  <si>
    <t>7594305015</t>
  </si>
  <si>
    <t>Montáž součástí počítače náprav neoprénové ochranné hadice se soupravou pro upevnění k pražci</t>
  </si>
  <si>
    <t>1587721198</t>
  </si>
  <si>
    <t>43</t>
  </si>
  <si>
    <t>7592010270</t>
  </si>
  <si>
    <t>Kolové senzory a snímače počítačů náprav Zkušební přípravek PB200</t>
  </si>
  <si>
    <t>524480801</t>
  </si>
  <si>
    <t>44</t>
  </si>
  <si>
    <t>7590140150</t>
  </si>
  <si>
    <t>Závěry Závěr kabelový UPMP-WM I. (CV736709001)</t>
  </si>
  <si>
    <t>671820523</t>
  </si>
  <si>
    <t>45</t>
  </si>
  <si>
    <t>7590145046</t>
  </si>
  <si>
    <t>Montáž závěru kabelového zabezpečovacího na zemní podpěru UPMP - úplná montáž závěru, zatažení kabelu, měření izolačního stavu, jednostranné číslování. Bez provedení zemních prací, zhotovení a zapojení kabelové formy</t>
  </si>
  <si>
    <t>-1109863133</t>
  </si>
  <si>
    <t>46</t>
  </si>
  <si>
    <t>7594190050</t>
  </si>
  <si>
    <t>Ostatní Souprava propojek s oky CEMBRE dvojitá + uzemnění norma 253039003 (HM0404223991903)</t>
  </si>
  <si>
    <t>-1612914149</t>
  </si>
  <si>
    <t>47</t>
  </si>
  <si>
    <t>7594190060</t>
  </si>
  <si>
    <t>Ostatní Souprava propojek s oky CEMBRE jednoduchá + uzemnění norma 253039002 (HM0404223991902)</t>
  </si>
  <si>
    <t>1524182181</t>
  </si>
  <si>
    <t>48</t>
  </si>
  <si>
    <t>7594170030</t>
  </si>
  <si>
    <t>Propojovací příslušenství Objímka pražce VPS norma 70369A (CV703699001)</t>
  </si>
  <si>
    <t>392105987</t>
  </si>
  <si>
    <t>49</t>
  </si>
  <si>
    <t>7594105330</t>
  </si>
  <si>
    <t>Montáž lanového propojení kolejnicového na betonové pražce do 2,9 m - příčné nebo podélné propojení kolejnic přímých kolejí a na výhybkách; usazení pražců mezi souběžnými kolejemi nebo podél koleje; připevnění lanového propojení na pražce nebo montážní trámky</t>
  </si>
  <si>
    <t>981827024</t>
  </si>
  <si>
    <t>50</t>
  </si>
  <si>
    <t>7590521514</t>
  </si>
  <si>
    <t>Venkovní vedení kabelová - metalické sítě Plněné, párované s ochr. vodičem TCEKPFLEY 3 P 1,0 D</t>
  </si>
  <si>
    <t>m</t>
  </si>
  <si>
    <t>967001970</t>
  </si>
  <si>
    <t>51</t>
  </si>
  <si>
    <t>7590521529</t>
  </si>
  <si>
    <t>Venkovní vedení kabelová - metalické sítě Plněné, párované s ochr. vodičem TCEKPFLEY 7 P 1,0 D</t>
  </si>
  <si>
    <t>-637065885</t>
  </si>
  <si>
    <t>52</t>
  </si>
  <si>
    <t>7590525230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</si>
  <si>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</si>
  <si>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-915471664</t>
  </si>
  <si>
    <t>53</t>
  </si>
  <si>
    <t>7590521534</t>
  </si>
  <si>
    <t>Venkovní vedení kabelová - metalické sítě Plněné, párované s ochr. vodičem TCEKPFLEY 12 P 1,0 D</t>
  </si>
  <si>
    <t>-935622497</t>
  </si>
  <si>
    <t>Poznámka k položce:_x000d_
2x 10m rezerva u propustku v km 116,234</t>
  </si>
  <si>
    <t>54</t>
  </si>
  <si>
    <t>7590525231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</si>
  <si>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</si>
  <si>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-1048903899</t>
  </si>
  <si>
    <t>55</t>
  </si>
  <si>
    <t>7590520624</t>
  </si>
  <si>
    <t>Venkovní vedení kabelová - metalické sítě Plněné 4x0,8 TCEPKPFLEY 10 x 4 x 0,8</t>
  </si>
  <si>
    <t>-72869393</t>
  </si>
  <si>
    <t>Poznámka k položce:_x000d_
10m rezerva u propustku v km 116,234</t>
  </si>
  <si>
    <t>56</t>
  </si>
  <si>
    <t>7590525222</t>
  </si>
  <si>
    <t>Montáž kabelu návěstního s jádrem 0,8 mm Cu TCEKEZE do 50 XN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</si>
  <si>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900642854</t>
  </si>
  <si>
    <t>57</t>
  </si>
  <si>
    <t>7593501125</t>
  </si>
  <si>
    <t>Trasy kabelového vedení Chráničky optického kabelu HDPE 6040 průměr 40/33 mm</t>
  </si>
  <si>
    <t>-388813373</t>
  </si>
  <si>
    <t>Poznámka k položce:_x000d_
modrá</t>
  </si>
  <si>
    <t>58</t>
  </si>
  <si>
    <t>-526426194</t>
  </si>
  <si>
    <t>Poznámka k položce:_x000d_
černá</t>
  </si>
  <si>
    <t>59</t>
  </si>
  <si>
    <t>7593505202</t>
  </si>
  <si>
    <t>Uložení HDPE trubky pro optický kabel do výkopu bez zřízení lože a bez krytí</t>
  </si>
  <si>
    <t>-632234476</t>
  </si>
  <si>
    <t>60</t>
  </si>
  <si>
    <t>7590541429</t>
  </si>
  <si>
    <t>Slaboproudé rozvody, kabely pro přívod a vnitřní instalaci Spojky metalických kabelů a příslušenství Teplem smrštitelná zesílená spojka pro netlakované kabely XAGA 500-43/8-150/EY</t>
  </si>
  <si>
    <t>-97429751</t>
  </si>
  <si>
    <t>61</t>
  </si>
  <si>
    <t>7590525541</t>
  </si>
  <si>
    <t>Montáž smršťovací spojky Raychem bez pancíře na jednoplášťovém celoplastovém kabelu do 20 žil - nasazení manžety, spojení žil, převlečení manžety, nahřátí pro její tepelné smrštění, uložení spojky v jámě</t>
  </si>
  <si>
    <t>1271421315</t>
  </si>
  <si>
    <t>62</t>
  </si>
  <si>
    <t>7590541399</t>
  </si>
  <si>
    <t>Slaboproudé rozvody, kabely pro přívod a vnitřní instalaci Spojky metalických kabelů a příslušenství Teplem smrštitelná zesílená spojka pro netlakované kabely XAGA 500-100/25-460/EY</t>
  </si>
  <si>
    <t>2062667993</t>
  </si>
  <si>
    <t>63</t>
  </si>
  <si>
    <t>7590525542</t>
  </si>
  <si>
    <t>Montáž smršťovací spojky Raychem bez pancíře na jednoplášťovém celoplastovém kabelu do 32 žil - nasazení manžety, spojení žil, převlečení manžety, nahřátí pro její tepelné smrštění, uložení spojky v jámě</t>
  </si>
  <si>
    <t>1345471354</t>
  </si>
  <si>
    <t>7590541419</t>
  </si>
  <si>
    <t>Slaboproudé rozvody, kabely pro přívod a vnitřní instalaci Spojky metalických kabelů a příslušenství Teplem smrštitelná zesílená spojka pro netlakované kabely XAGA 500-125/30-460/EY</t>
  </si>
  <si>
    <t>-1985938749</t>
  </si>
  <si>
    <t>65</t>
  </si>
  <si>
    <t>7590525543</t>
  </si>
  <si>
    <t>Montáž smršťovací spojky Raychem bez pancíře na jednoplášťovém celoplastovém kabelu do 48 žil - nasazení manžety, spojení žil, převlečení manžety, nahřátí pro její tepelné smrštění, uložení spojky v jámě</t>
  </si>
  <si>
    <t>-1008563125</t>
  </si>
  <si>
    <t>66</t>
  </si>
  <si>
    <t>7593501195</t>
  </si>
  <si>
    <t>Trasy kabelového vedení Spojky šroubovací pro chráničky optického kabelu HDPE 5050 průměr 40 mm</t>
  </si>
  <si>
    <t>1275608698</t>
  </si>
  <si>
    <t>67</t>
  </si>
  <si>
    <t>7593505220</t>
  </si>
  <si>
    <t>Montáž spojky Plasson na HDPE trubce rovné nebo redukční</t>
  </si>
  <si>
    <t>-817350572</t>
  </si>
  <si>
    <t>68</t>
  </si>
  <si>
    <t>7593501143</t>
  </si>
  <si>
    <t xml:space="preserve">Trasy kabelového vedení Chráničky optického kabelu HDPE Koncová zátka Jackmoon  38-46 mm</t>
  </si>
  <si>
    <t>-398034174</t>
  </si>
  <si>
    <t>69</t>
  </si>
  <si>
    <t>7593505240</t>
  </si>
  <si>
    <t>Montáž koncovky nebo záslepky Plasson na HDPE trubku</t>
  </si>
  <si>
    <t>-1293866614</t>
  </si>
  <si>
    <t>70</t>
  </si>
  <si>
    <t>7593501820</t>
  </si>
  <si>
    <t>Trasy kabelového vedení Lokátory a markery Ball Marker 1408-XR, fialový zabezpečováci</t>
  </si>
  <si>
    <t>-1703530191</t>
  </si>
  <si>
    <t>Poznámka k položce:_x000d_
Barva dle použití Ball Markeru</t>
  </si>
  <si>
    <t>71</t>
  </si>
  <si>
    <t>7593505270</t>
  </si>
  <si>
    <t>Montáž kabelového označníku Ball Marker - upevnění kabelového označníku na plášť kabelu upevňovacími prvky</t>
  </si>
  <si>
    <t>-1618054290</t>
  </si>
  <si>
    <t>72</t>
  </si>
  <si>
    <t>7592700625</t>
  </si>
  <si>
    <t>Upozorňovadla, značky Návěsti označující místo na trati Označník kabelový 4 hranný 15x15x53cm (HM0592111070000)</t>
  </si>
  <si>
    <t>-1953189071</t>
  </si>
  <si>
    <t>73</t>
  </si>
  <si>
    <t>7590195170</t>
  </si>
  <si>
    <t>Montáž označení spojky optického kabelu betonovým označníkem</t>
  </si>
  <si>
    <t>-73277086</t>
  </si>
  <si>
    <t>74</t>
  </si>
  <si>
    <t>7593500600</t>
  </si>
  <si>
    <t>Trasy kabelového vedení Kabelové krycí desky a pásy Fólie výstražná modrá š. 34cm (HM0673909991034)</t>
  </si>
  <si>
    <t>199497186</t>
  </si>
  <si>
    <t>VV</t>
  </si>
  <si>
    <t>(720+1600+70)*1,05</t>
  </si>
  <si>
    <t>75</t>
  </si>
  <si>
    <t>7593505134</t>
  </si>
  <si>
    <t>Zakrytí kabelu resp. trubek výstražnou folií (bez folie)</t>
  </si>
  <si>
    <t>1808324493</t>
  </si>
  <si>
    <t>76</t>
  </si>
  <si>
    <t>7593501025</t>
  </si>
  <si>
    <t>Trasy kabelového vedení Tuhá dvouplášťová korugovaná chránička KD 09110 průměr 110/94 mm</t>
  </si>
  <si>
    <t>887171281</t>
  </si>
  <si>
    <t>Poznámka k položce:_x000d_
Chráničky protlaků</t>
  </si>
  <si>
    <t>77</t>
  </si>
  <si>
    <t>7590525125</t>
  </si>
  <si>
    <t>Montáž kabelu metalického zatažení do chráničky do 2 kg/m</t>
  </si>
  <si>
    <t>1903306199</t>
  </si>
  <si>
    <t>21+16+12</t>
  </si>
  <si>
    <t>78</t>
  </si>
  <si>
    <t>7593500110</t>
  </si>
  <si>
    <t>Trasy kabelového vedení Kabelové žlaby (120x100) spodní + vrchní díl plast</t>
  </si>
  <si>
    <t>-710263846</t>
  </si>
  <si>
    <t>1600+390</t>
  </si>
  <si>
    <t>79</t>
  </si>
  <si>
    <t>7593500115</t>
  </si>
  <si>
    <t>Trasy kabelového vedení Kabelové žlaby (120x100) spojka plast</t>
  </si>
  <si>
    <t>258864400</t>
  </si>
  <si>
    <t>80</t>
  </si>
  <si>
    <t>7491600200</t>
  </si>
  <si>
    <t>Uzemnění Vnější Pásek pozink. FeZn 30x4</t>
  </si>
  <si>
    <t>kg</t>
  </si>
  <si>
    <t>953434486</t>
  </si>
  <si>
    <t>5*50*0,95"1m=0,95kg"</t>
  </si>
  <si>
    <t>81</t>
  </si>
  <si>
    <t>7491652010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</si>
  <si>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</si>
  <si>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84558060</t>
  </si>
  <si>
    <t>5*50</t>
  </si>
  <si>
    <t>82</t>
  </si>
  <si>
    <t>7491600520</t>
  </si>
  <si>
    <t>Uzemnění Hromosvodné vedení Drát uzem. FeZn pozink. pr.10</t>
  </si>
  <si>
    <t>-963250336</t>
  </si>
  <si>
    <t>5*2*0,62 "1m=0,62 kg</t>
  </si>
  <si>
    <t>83</t>
  </si>
  <si>
    <t>7491651010</t>
  </si>
  <si>
    <t>Montáž vnitřního uzemnění uzemňovacích vodičů pevně na povrchu z pozinkované oceli (FeZn) do 120 mm2 - včetně upevnění, propojení a připojení pomocí svorek (chráničky, na rošty apod.)</t>
  </si>
  <si>
    <t>569005591</t>
  </si>
  <si>
    <t>84</t>
  </si>
  <si>
    <t>7491601470</t>
  </si>
  <si>
    <t>Uzemnění Hromosvodné vedení Svorka SR 3b - plech</t>
  </si>
  <si>
    <t>1019178530</t>
  </si>
  <si>
    <t>85</t>
  </si>
  <si>
    <t>7491654012</t>
  </si>
  <si>
    <t>Montáž svorek spojovacích se 3 a více šrouby (typ ST, SJ, SK, SZ, SR01, 02, aj.)</t>
  </si>
  <si>
    <t>-394205888</t>
  </si>
  <si>
    <t>86</t>
  </si>
  <si>
    <t>7590555132</t>
  </si>
  <si>
    <t>Montáž forma pro kabely TCEKPFLE, TCEKPFLEY, TCEKPFLEZE, TCEKPFLEZY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</si>
  <si>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429160565</t>
  </si>
  <si>
    <t>87</t>
  </si>
  <si>
    <t>7590555136</t>
  </si>
  <si>
    <t>Montáž forma pro kabely TCEKPFLE, TCEKPFLEY, TCEKPFLEZE, TCEKPFLEZY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</si>
  <si>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-1534331636</t>
  </si>
  <si>
    <t>88</t>
  </si>
  <si>
    <t>7590555138</t>
  </si>
  <si>
    <t>Montáž forma pro kabely TCEKPFLE, TCEKPFLEY, TCEKPFLEZE, TCEKPFLEZY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</si>
  <si>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-1623601967</t>
  </si>
  <si>
    <t>89</t>
  </si>
  <si>
    <t>7590555054</t>
  </si>
  <si>
    <t>Montáž formy pro kabel TCEKE, TCEKES do délky 0,5 m 10 XN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</si>
  <si>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-1935187414</t>
  </si>
  <si>
    <t>90</t>
  </si>
  <si>
    <t>7492501690</t>
  </si>
  <si>
    <t>Kabely, vodiče, šňůry Cu - nn Kabel silový 2 a 3-žílový Cu, plastová izolace CYKY 2O1,5 (2Dx1,5)</t>
  </si>
  <si>
    <t>-1370674201</t>
  </si>
  <si>
    <t>91</t>
  </si>
  <si>
    <t>7492501740</t>
  </si>
  <si>
    <t>Kabely, vodiče, šňůry Cu - nn Kabel silový 2 a 3-žílový Cu, plastová izolace CYKY 3O1,5 (3Ax1,5)</t>
  </si>
  <si>
    <t>-1752022970</t>
  </si>
  <si>
    <t>92</t>
  </si>
  <si>
    <t>7492553010</t>
  </si>
  <si>
    <t>Montáž kabelů 2- a 3-žílových Cu do 16 mm2 - uložení do země, chráničky, na rošty, pod omítku apod.</t>
  </si>
  <si>
    <t>1334646072</t>
  </si>
  <si>
    <t>93</t>
  </si>
  <si>
    <t>7492502030</t>
  </si>
  <si>
    <t>Kabely, vodiče, šňůry Cu - nn Kabel silový 4 a 5-žílový Cu, plastová izolace CYKY 5J6 (5Cx6)</t>
  </si>
  <si>
    <t>-81965032</t>
  </si>
  <si>
    <t>94</t>
  </si>
  <si>
    <t>7492600200</t>
  </si>
  <si>
    <t>Kabely, vodiče, šňůry Al - nn Kabel silový 4 a 5-žílový, plastová izolace 1-AYKY 4x25</t>
  </si>
  <si>
    <t>1647016733</t>
  </si>
  <si>
    <t>95</t>
  </si>
  <si>
    <t>7590525135</t>
  </si>
  <si>
    <t>Pokládka kabelu metalického /demontáž PK2 do 1 kg/m</t>
  </si>
  <si>
    <t>1818265284</t>
  </si>
  <si>
    <t>96</t>
  </si>
  <si>
    <t>7492103250</t>
  </si>
  <si>
    <t>Spojovací vedení, podpěrné izolátory Spojky, ukončení pasu, ostatní Spojka SVCZC 25 AL smršťovací</t>
  </si>
  <si>
    <t>1240068794</t>
  </si>
  <si>
    <t>97</t>
  </si>
  <si>
    <t>7492752012</t>
  </si>
  <si>
    <t>Montáž ukončení kabelů nn kabelovou spojkou 3/4/5 - žílové kabely s plastovou izolací do 35 mm2 - včetně odizolování pláště a izolace žil kabelu, včetně ukončení žil a stínění - oko</t>
  </si>
  <si>
    <t>1555869884</t>
  </si>
  <si>
    <t>98</t>
  </si>
  <si>
    <t>7492751020</t>
  </si>
  <si>
    <t>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trubice, zakončení stínění apod.</t>
  </si>
  <si>
    <t>1222226058</t>
  </si>
  <si>
    <t>99</t>
  </si>
  <si>
    <t>7492751022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</si>
  <si>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</si>
  <si>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1277878907</t>
  </si>
  <si>
    <t>100</t>
  </si>
  <si>
    <t>7590725070</t>
  </si>
  <si>
    <t>Zatmelení skříně návěstního transformátoru</t>
  </si>
  <si>
    <t>-1728031528</t>
  </si>
  <si>
    <t>101</t>
  </si>
  <si>
    <t>7598015185</t>
  </si>
  <si>
    <t>Jednosměrné měření kabelu místního</t>
  </si>
  <si>
    <t>1174781195</t>
  </si>
  <si>
    <t>102</t>
  </si>
  <si>
    <t>7598095085</t>
  </si>
  <si>
    <t>Přezkoušení a regulace senzoru počítacího bodu - kontrola (nastavení) mechanických parametrů polohy, regulace napájení, kalibrace, kontrola funkce a započítávání, kontrola indikace</t>
  </si>
  <si>
    <t>-1567040852</t>
  </si>
  <si>
    <t>103</t>
  </si>
  <si>
    <t>7598035170</t>
  </si>
  <si>
    <t>Kontrola tlakutěsnosti HDPE trubky v úseku do 2 000 m</t>
  </si>
  <si>
    <t>111942943</t>
  </si>
  <si>
    <t>104</t>
  </si>
  <si>
    <t>7598035190</t>
  </si>
  <si>
    <t>Kontrola průchodnosti trubky pro optický kabel</t>
  </si>
  <si>
    <t>km</t>
  </si>
  <si>
    <t>1326389136</t>
  </si>
  <si>
    <t>02 - Venkovní prvky - stavební část</t>
  </si>
  <si>
    <t>58333651</t>
  </si>
  <si>
    <t>kamenivo těžené hrubé frakce 8/16</t>
  </si>
  <si>
    <t>t</t>
  </si>
  <si>
    <t>CS ÚRS 2021 01</t>
  </si>
  <si>
    <t>-2077437327</t>
  </si>
  <si>
    <t>Poznámka k položce:_x000d_
Vyrovnání podkladu pod základovými patkami, přístupové cesty</t>
  </si>
  <si>
    <t>4*(0,8*0,8*0,15)*1,8 "1m3=1,8t, základové patky pod RD</t>
  </si>
  <si>
    <t>(2*1*0,1)*1,8 "1m3=1,8t, přístupové cesty</t>
  </si>
  <si>
    <t>Součet</t>
  </si>
  <si>
    <t>9902900100R</t>
  </si>
  <si>
    <t>Naložení sypanin, drobného kusového materiálu, suti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</si>
  <si>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-230219461</t>
  </si>
  <si>
    <t>9902100300R</t>
  </si>
  <si>
    <t>Doprava obousměrná (např. dodávek z vlastních zásob zhotovitele nebo objednatele nebo výzisku) mechanizací o nosnosti přes 3,5 t sypanin (kameniva, písku, suti, dlažebních kostek, atd.)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</si>
  <si>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1507978957</t>
  </si>
  <si>
    <t>9902900300R</t>
  </si>
  <si>
    <t>Složení sypanin, drobného kusového materiálu, suti Poznámka: 1. Ceny jsou určeny pro skládání materiálu z vlastních zásob objednatele.</t>
  </si>
  <si>
    <t>1909264171</t>
  </si>
  <si>
    <t>271532213</t>
  </si>
  <si>
    <t>Podsyp pod základové konstrukce se zhutněním a urovnáním povrchu z kameniva hrubého, frakce 8 - 16 mm</t>
  </si>
  <si>
    <t>m3</t>
  </si>
  <si>
    <t>35561414</t>
  </si>
  <si>
    <t>4*(0,8*0,8*0,15)</t>
  </si>
  <si>
    <t>59515435</t>
  </si>
  <si>
    <t>tvárnice ztraceného bednění betonová dělená pro zdivo tl 500mm</t>
  </si>
  <si>
    <t>-468617060</t>
  </si>
  <si>
    <t>4*4</t>
  </si>
  <si>
    <t>279113146</t>
  </si>
  <si>
    <t>Základové zdi z tvárnic ztraceného bednění včetně výplně z betonu bez zvláštních nároků na vliv prostředí třídy C 20/25, tloušťky zdiva přes 400 do 500 mm</t>
  </si>
  <si>
    <t>m2</t>
  </si>
  <si>
    <t>941511860</t>
  </si>
  <si>
    <t>4*(0,5*1)</t>
  </si>
  <si>
    <t>58932908</t>
  </si>
  <si>
    <t>beton C 20/25 X0 XC2 kamenivo frakce 0/8</t>
  </si>
  <si>
    <t>-986451669</t>
  </si>
  <si>
    <t>4*(0,5*0,4*1)</t>
  </si>
  <si>
    <t>9902900200R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</si>
  <si>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</si>
  <si>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611113701</t>
  </si>
  <si>
    <t>1" Původní RD</t>
  </si>
  <si>
    <t>1,2" Nový RD</t>
  </si>
  <si>
    <t>(4*4*0,0327)+(1*1,2)" Betonové prvky - ztracené bednění, základy (1ks)</t>
  </si>
  <si>
    <t>3 " Kabely</t>
  </si>
  <si>
    <t>9902200300R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</si>
  <si>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</si>
  <si>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-1639245692</t>
  </si>
  <si>
    <t>9902900400R</t>
  </si>
  <si>
    <t>Složení objemnějšího kusového materiálu, vybouraných hmot Poznámka: 1. Ceny jsou určeny pro skládání materiálu z vlastních zásob objednatele.</t>
  </si>
  <si>
    <t>-542688614</t>
  </si>
  <si>
    <t>965011111</t>
  </si>
  <si>
    <t>Demontáž základových prefabrikovaných konstrukcí z betonu železového patek hmotnosti jednotlivě do 5 t</t>
  </si>
  <si>
    <t>46973706</t>
  </si>
  <si>
    <t>Poznámka k položce:_x000d_
Základy stávajících výstražníků</t>
  </si>
  <si>
    <t>275123901</t>
  </si>
  <si>
    <t>Montáž základových patek ze železobetonu hmotnosti do 2,5 t</t>
  </si>
  <si>
    <t>1777202326</t>
  </si>
  <si>
    <t>Poznámka k položce:_x000d_
1x nástupištní panel, 3x základ výstražníků</t>
  </si>
  <si>
    <t>460010023</t>
  </si>
  <si>
    <t>Vytyčení trasy vedení kabelového (podzemního) ve volném terénu</t>
  </si>
  <si>
    <t>-1838845350</t>
  </si>
  <si>
    <t>460030021</t>
  </si>
  <si>
    <t>Přípravné terénní práce odstranění dřevitého porostu z keřů nebo stromků průměru kmenů do 5 cm včetně odstranění kořenů a složení do hromad nebo naložení na dopravní prostředek měkkého středně hustého</t>
  </si>
  <si>
    <t>-1927111489</t>
  </si>
  <si>
    <t>133212011</t>
  </si>
  <si>
    <t>Hloubení šachet ručně zapažených i nezapažených v horninách třídy těžitelnosti I skupiny 3, půdorysná plocha výkopu do 4 m2</t>
  </si>
  <si>
    <t>699362258</t>
  </si>
  <si>
    <t>Poznámka k položce:_x000d_
Jámy pro základy výstražníků a základové patky pod rel. domek</t>
  </si>
  <si>
    <t>3* (1*1*1,5) "základy výstražníků</t>
  </si>
  <si>
    <t>4* (0,8*0,8*1) "základové patky pod rel. domkem</t>
  </si>
  <si>
    <t>460632113</t>
  </si>
  <si>
    <t>Zemní protlaky zemní práce nutné k provedení protlaku výkop včetně zásypu ručně startovací jáma v hornině třídy těžitelnosti I skupiny 3</t>
  </si>
  <si>
    <t>-638579754</t>
  </si>
  <si>
    <t>Poznámka k položce:_x000d_
Přechody pod komunikací u PZS 116,104</t>
  </si>
  <si>
    <t>460632213</t>
  </si>
  <si>
    <t>Zemní protlaky zemní práce nutné k provedení protlaku výkop včetně zásypu ručně koncová jáma v hornině třídy těžitelnosti I skupiny 3</t>
  </si>
  <si>
    <t>199313433</t>
  </si>
  <si>
    <t>141720017</t>
  </si>
  <si>
    <t>Neřízený zemní protlak v hornině třídy těžitelnosti I a II, skupiny 3 a 4 vnějšího průměru protlaku přes 125 do 160 mm</t>
  </si>
  <si>
    <t>-840135964</t>
  </si>
  <si>
    <t>174111101</t>
  </si>
  <si>
    <t>Zásyp sypaninou z jakékoliv horniny ručně s uložením výkopku ve vrstvách se zhutněním jam, šachet, rýh nebo kolem objektů v těchto vykopávkách</t>
  </si>
  <si>
    <t>438951459</t>
  </si>
  <si>
    <t>2*(2*1*2) "startovací sachty</t>
  </si>
  <si>
    <t>2* (1,5*1*2) "koncové šachty</t>
  </si>
  <si>
    <t>3* ((1*1*1,5)-(0,5*0,5*1,5)) "základy výstražníků</t>
  </si>
  <si>
    <t>4* ((0,8*0,8*1)-(0,4*0,5*1)) "patky ztraceného bednění</t>
  </si>
  <si>
    <t>132312231</t>
  </si>
  <si>
    <t>Hloubení rýh šířky přes 800 do 2 000 mm při překopech inženýrských sítí ručně zapažených i nezapažených, s urovnáním dna do předepsaného profilu a spádu objemu do 10 m3 v hornině třídy těžitelnosti II skupiny 4 soudržných</t>
  </si>
  <si>
    <t>1382801731</t>
  </si>
  <si>
    <t>Poznámka k položce:_x000d_
2x překop pod kolejemi</t>
  </si>
  <si>
    <t>2*(8*1,5*0,5)</t>
  </si>
  <si>
    <t>14011098</t>
  </si>
  <si>
    <t>trubka ocelová bezešvá hladká jakost 11 353 159x4,5mm</t>
  </si>
  <si>
    <t>-2112801495</t>
  </si>
  <si>
    <t>Poznámka k položce:_x000d_
Chráničky pod kolejemi</t>
  </si>
  <si>
    <t>2*8</t>
  </si>
  <si>
    <t>174112101</t>
  </si>
  <si>
    <t>Zásyp sypaninou z jakékoliv horniny při překopech inženýrských sítí ručně objemu do 30 m3 s uložením výkopku ve vrstvách se zhutněním jam, šachet, rýh nebo kolem objektů v těchto vykopávkách</t>
  </si>
  <si>
    <t>-1290710477</t>
  </si>
  <si>
    <t>460632115</t>
  </si>
  <si>
    <t>Zemní protlaky zemní práce nutné k provedení protlaku výkop včetně zásypu ručně startovací jáma v hornině třídy těžitelnosti II skupiny 5</t>
  </si>
  <si>
    <t>-230669645</t>
  </si>
  <si>
    <t>Poznámka k položce:_x000d_
Přechod pod komunikací u PZS 116,789, skalnaté podloží</t>
  </si>
  <si>
    <t>460632215</t>
  </si>
  <si>
    <t>Zemní protlaky zemní práce nutné k provedení protlaku výkop včetně zásypu ručně koncová jáma v hornině třídy těžitelnosti II skupiny 5</t>
  </si>
  <si>
    <t>-557720474</t>
  </si>
  <si>
    <t>460631214</t>
  </si>
  <si>
    <t>Zemní protlaky řízené horizontální vrtání v hornině třídy těžitelnosti I a II skupiny 1 až 4 včetně protlačení trub v hloubce do 6 m vnějšího průměru vrtu přes 140 do 180 mm</t>
  </si>
  <si>
    <t>-1443095257</t>
  </si>
  <si>
    <t>55283925</t>
  </si>
  <si>
    <t>trubka ocelová bezešvá hladká jakost 11 353 168x6,3mm</t>
  </si>
  <si>
    <t>1082371007</t>
  </si>
  <si>
    <t>132212611</t>
  </si>
  <si>
    <t>Hloubení rýh vedle kolejí šířky do 800 mm ručně zapažených i nezapažených, hloubky do 1,5 m objemu přes 2 m3 v hornině třídy těžitelnosti I skupiny 3</t>
  </si>
  <si>
    <t>1069798213</t>
  </si>
  <si>
    <t>(720+20) *0,35*0,9 "Kabelové rýhy</t>
  </si>
  <si>
    <t>1600*0,2*0,9 "Rozšíření kabelové rýhy pro napájecí kabel</t>
  </si>
  <si>
    <t>(5*50)*0,35*0,7 "Uložení zemniče</t>
  </si>
  <si>
    <t>460421082</t>
  </si>
  <si>
    <t>Kabelové lože z písku včetně podsypu, zhutnění a urovnání povrchu pro kabely nn zakryté plastovou fólií, šířky přes 25 do 50 cm</t>
  </si>
  <si>
    <t>-185942750</t>
  </si>
  <si>
    <t>460752111</t>
  </si>
  <si>
    <t>Osazení kabelových kanálů včetně utěsnění, vyspárování a zakrytí víkem ze žlabů plastových do rýhy, bez výkopových prací vnější šířky do 10 cm</t>
  </si>
  <si>
    <t>2085059506</t>
  </si>
  <si>
    <t>460431192</t>
  </si>
  <si>
    <t>Zásyp kabelových rýh ručně s přemístění sypaniny ze vzdálenosti do 10 m, s uložením výkopku ve vrstvách včetně zhutnění a úpravy povrchu šířky 35 cm hloubky 90 cm z horniny třídy těžitelnosti I skupiny 3</t>
  </si>
  <si>
    <t>239239683</t>
  </si>
  <si>
    <t>460431292</t>
  </si>
  <si>
    <t>Zásyp kabelových rýh ručně s přemístění sypaniny ze vzdálenosti do 10 m, s uložením výkopku ve vrstvách včetně zhutnění a úpravy povrchu šířky 50 cm hloubky 90 cm z horniny třídy těžitelnosti I skupiny 3</t>
  </si>
  <si>
    <t>629427133</t>
  </si>
  <si>
    <t>Poznámka k položce:_x000d_
Trasa přípolože napájecího kabelu - vzhledem k dvojnásobné šířce zadána poloviční délka</t>
  </si>
  <si>
    <t>460431172</t>
  </si>
  <si>
    <t>Zásyp kabelových rýh ručně s přemístění sypaniny ze vzdálenosti do 10 m, s uložením výkopku ve vrstvách včetně zhutnění a úpravy povrchu šířky 35 cm hloubky 70 cm z horniny třídy těžitelnosti I skupiny 3</t>
  </si>
  <si>
    <t>-781643445</t>
  </si>
  <si>
    <t>03 - Vnitřní technologie PZS</t>
  </si>
  <si>
    <t>7590525747</t>
  </si>
  <si>
    <t>Montáž objímky kabelové značkovací - koncové - zhotovení objímky na průměr kabelu, vyražení znaku kabelu na objímku, nasazení objímky a zaletování, ovinutí objímky i pláště kabelu benzopáskou</t>
  </si>
  <si>
    <t>-1026321302</t>
  </si>
  <si>
    <t>7593337040</t>
  </si>
  <si>
    <t>Demontáž malorozměrného relé</t>
  </si>
  <si>
    <t>1397153353</t>
  </si>
  <si>
    <t>7593337160</t>
  </si>
  <si>
    <t>Demontáž souboru KAV, FID, ASE</t>
  </si>
  <si>
    <t>-160601018</t>
  </si>
  <si>
    <t>7592907010</t>
  </si>
  <si>
    <t>Demontáž článku niklokadmiového kapacity do 200 Ah</t>
  </si>
  <si>
    <t>-970600356</t>
  </si>
  <si>
    <t>Poznámka k položce:_x000d_
24x FNC 176</t>
  </si>
  <si>
    <t>7593007012</t>
  </si>
  <si>
    <t>Demontáž dobíječe, usměrňovače, napáječe nástěnného</t>
  </si>
  <si>
    <t>-137016331</t>
  </si>
  <si>
    <t>Poznámka k položce:_x000d_
DS-2-500</t>
  </si>
  <si>
    <t>7593317386</t>
  </si>
  <si>
    <t>Demontáž panelu pro stanici TEDIS</t>
  </si>
  <si>
    <t>-723600984</t>
  </si>
  <si>
    <t>7593317085</t>
  </si>
  <si>
    <t>Demontáž vnitřní části objektu OPD 2,5/3,6 E</t>
  </si>
  <si>
    <t>1646890097</t>
  </si>
  <si>
    <t>7593317120</t>
  </si>
  <si>
    <t>Demontáž stojanové řady pro 1-3 stojany</t>
  </si>
  <si>
    <t>-1934843995</t>
  </si>
  <si>
    <t>7593317100</t>
  </si>
  <si>
    <t>Demontáž zabezpečovacího stojanu</t>
  </si>
  <si>
    <t>-1770810131</t>
  </si>
  <si>
    <t>7592810900</t>
  </si>
  <si>
    <t>Reléový stojan PZS vystrojený na jednokolejné trati s výstražníky 2 - 4 kusy výstražníků - kategorie dle ČSN 34 2650 ed.2: PZS 3(2) S,B(N),I(L)</t>
  </si>
  <si>
    <t>komplet</t>
  </si>
  <si>
    <t>-1489465028</t>
  </si>
  <si>
    <t>Poznámka k položce:_x000d_
vč. záznamového zařízení MEDIS</t>
  </si>
  <si>
    <t>7594300098</t>
  </si>
  <si>
    <t>Počítače náprav Vnitřní prvky PN ACS 2000 Montážní skříňka BGT04 šíře 84TE</t>
  </si>
  <si>
    <t>1209888779</t>
  </si>
  <si>
    <t>7594300314</t>
  </si>
  <si>
    <t>Počítače náprav Vnitřní prvky PN Frauscher Panel pro uchycení skříně 84TE do stojanu</t>
  </si>
  <si>
    <t>-754003960</t>
  </si>
  <si>
    <t>7594300136</t>
  </si>
  <si>
    <t>Počítače náprav Vnitřní prvky PN ACS 2000 Sběrnicová jednotka ABP002-2 21TE GS02</t>
  </si>
  <si>
    <t>-313503291</t>
  </si>
  <si>
    <t>7594300108</t>
  </si>
  <si>
    <t>Počítače náprav Vnitřní prvky PN ACS 2000 Jednotka jištění SIC006 GS01</t>
  </si>
  <si>
    <t>-34066196</t>
  </si>
  <si>
    <t>7594300078</t>
  </si>
  <si>
    <t>Počítače náprav Vnitřní prvky PN ACS 2000 Čítačová jednotka ACB119 GS04</t>
  </si>
  <si>
    <t>-145020780</t>
  </si>
  <si>
    <t>7594300084</t>
  </si>
  <si>
    <t>Počítače náprav Vnitřní prvky PN ACS 2000 Vyhodnocovací jednotka IMC003 GS01</t>
  </si>
  <si>
    <t>903111292</t>
  </si>
  <si>
    <t>7594300266</t>
  </si>
  <si>
    <t>Počítače náprav Vnitřní prvky PN Frauscher Krycí plech 3HE 21TE</t>
  </si>
  <si>
    <t>682032233</t>
  </si>
  <si>
    <t>7594300652</t>
  </si>
  <si>
    <t>Počítače náprav Vnitřní prvky PN ACS2000 Propojovací kabel VIDEK, žlutý, délka 1 m</t>
  </si>
  <si>
    <t>-293564920</t>
  </si>
  <si>
    <t>7592010184</t>
  </si>
  <si>
    <t>Kolové senzory a snímače počítačů náprav Přepěťová ochrana napájení POKO94</t>
  </si>
  <si>
    <t>-1270462351</t>
  </si>
  <si>
    <t>7594300018</t>
  </si>
  <si>
    <t>Počítače náprav Vnitřní prvky PN AZF Přepěťová ochrana vyhodnocovací jednotky BSI002 (BSI003, BSI004)</t>
  </si>
  <si>
    <t>673091851</t>
  </si>
  <si>
    <t>7594305070</t>
  </si>
  <si>
    <t>Montáž součástí počítače náprav skříně pro bloky šíře 84TE BGT 01</t>
  </si>
  <si>
    <t>1423655719</t>
  </si>
  <si>
    <t>7594305010</t>
  </si>
  <si>
    <t>Montáž součástí počítače náprav vyhodnocovací části</t>
  </si>
  <si>
    <t>872244059</t>
  </si>
  <si>
    <t>7594305025</t>
  </si>
  <si>
    <t>Montáž součástí počítače náprav přepěťové ochrany napájení</t>
  </si>
  <si>
    <t>-1722500269</t>
  </si>
  <si>
    <t>7593310450</t>
  </si>
  <si>
    <t xml:space="preserve">Konstrukční díly Panel volné vazby úplný  (CV725719003M)</t>
  </si>
  <si>
    <t>-1174063208</t>
  </si>
  <si>
    <t>Poznámka k položce:_x000d_
Panel relé počítačů náprav</t>
  </si>
  <si>
    <t>7593315380</t>
  </si>
  <si>
    <t>Montáž panelu reléového</t>
  </si>
  <si>
    <t>-602308169</t>
  </si>
  <si>
    <t>7593310100</t>
  </si>
  <si>
    <t xml:space="preserve">Konstrukční díly Izolace stojanu úplná  (CV723685005M)</t>
  </si>
  <si>
    <t>467406542</t>
  </si>
  <si>
    <t>7596820145</t>
  </si>
  <si>
    <t>Ovládací skříňky telefonního zapojovače DC/DC měnič 24 V/12V/48W pro OPPC TIPRO systému ALFA</t>
  </si>
  <si>
    <t>1429710489</t>
  </si>
  <si>
    <t>Poznámka k položce:_x000d_
Měnič pro traťovou linku</t>
  </si>
  <si>
    <t>7593330040</t>
  </si>
  <si>
    <t>Výměnné díly Relé NMŠ 1-2000 (HM0404221990407)</t>
  </si>
  <si>
    <t>-906992934</t>
  </si>
  <si>
    <t>Poznámka k položce:_x000d_
Relé počítačů náprav</t>
  </si>
  <si>
    <t>7593335040</t>
  </si>
  <si>
    <t>Montáž malorozměrného relé</t>
  </si>
  <si>
    <t>1044991283</t>
  </si>
  <si>
    <t>Poznámka k položce:_x000d_
NMŠ+HNB</t>
  </si>
  <si>
    <t>7593321521</t>
  </si>
  <si>
    <t>Prvky Translátor 600:600 (4kV)</t>
  </si>
  <si>
    <t>737800217</t>
  </si>
  <si>
    <t>7593315320</t>
  </si>
  <si>
    <t>Montáž translátoru</t>
  </si>
  <si>
    <t>-283534953</t>
  </si>
  <si>
    <t>7494003326</t>
  </si>
  <si>
    <t>Modulární přístroje Jističe do 80 A; 10 kA 2-pólové In 10 A, Ue AC 230/400 V / DC 144 V, charakteristika C, 2pól, Icn 10 kA</t>
  </si>
  <si>
    <t>-1620634502</t>
  </si>
  <si>
    <t>Poznámka k položce:_x000d_
Dozbrojení AC rozváděče</t>
  </si>
  <si>
    <t>7494351020</t>
  </si>
  <si>
    <t>Montáž jističů (do 10 kA) dvoupólových nebo 1+N pólových do 20 A</t>
  </si>
  <si>
    <t>494493105</t>
  </si>
  <si>
    <t>7494003492</t>
  </si>
  <si>
    <t>Modulární přístroje Jističe do 80 A; 10 kA 3+N-pólové In 2 A, Ue AC 230/400 V / DC 216 V, charakteristika C, 3+N-pól, Icn 10 kA</t>
  </si>
  <si>
    <t>-110757265</t>
  </si>
  <si>
    <t>Poznámka k položce:_x000d_
Dozbrojení AC rozváděče, jistič C 0,5A</t>
  </si>
  <si>
    <t>7494351040</t>
  </si>
  <si>
    <t>Montáž jističů (do 10 kA) tři+N pólových do 20 A</t>
  </si>
  <si>
    <t>1290517035</t>
  </si>
  <si>
    <t>7494003820</t>
  </si>
  <si>
    <t>Modulární přístroje Proudové chrániče 10 kA typ AC 2-pólové In 40 A, Ue AC 230/400 V, Idn 300 mA, 2pól, Inc 10 kA, typ AC</t>
  </si>
  <si>
    <t>-1704354908</t>
  </si>
  <si>
    <t>7494450515</t>
  </si>
  <si>
    <t>Montáž proudových chráničů čtyřpólových (10 kA) - do skříně nebo rozvaděče</t>
  </si>
  <si>
    <t>1757765541</t>
  </si>
  <si>
    <t>7494004128</t>
  </si>
  <si>
    <t>Modulární přístroje Přepěťové ochrany Svodiče přepětí typ 2, Imax 40 kA, Uc AC 350 V, výměnné moduly, se signalizací, varistor, jiskřiště, 3+N-pól</t>
  </si>
  <si>
    <t>1890690895</t>
  </si>
  <si>
    <t>7593321455</t>
  </si>
  <si>
    <t>Prvky Rázová oddělovací tlumivka 16A</t>
  </si>
  <si>
    <t>-1455657456</t>
  </si>
  <si>
    <t>7492500810</t>
  </si>
  <si>
    <t>Kabely, vodiče, šňůry Cu - nn Vodič jednožílový Cu, plastová izolace H07V-K 10 rudý (CYA)</t>
  </si>
  <si>
    <t>-1606466395</t>
  </si>
  <si>
    <t>7492500820</t>
  </si>
  <si>
    <t>Kabely, vodiče, šňůry Cu - nn Vodič jednožílový Cu, plastová izolace H07V-K 10 sv.modrý (CYA)</t>
  </si>
  <si>
    <t>2055396066</t>
  </si>
  <si>
    <t>7492500830</t>
  </si>
  <si>
    <t>Kabely, vodiče, šňůry Cu - nn Vodič jednožílový Cu, plastová izolace H07V-K 10 tm.modrý (CYA)</t>
  </si>
  <si>
    <t>1586247032</t>
  </si>
  <si>
    <t>7492501190</t>
  </si>
  <si>
    <t>Kabely, vodiče, šňůry Cu - nn Vodič jednožílový Cu, plastová izolace H07V-K 4 rudý (CYA)</t>
  </si>
  <si>
    <t>-116168287</t>
  </si>
  <si>
    <t>7492501200</t>
  </si>
  <si>
    <t>Kabely, vodiče, šňůry Cu - nn Vodič jednožílový Cu, plastová izolace H07V-K 4 sv.modrý (CYA)</t>
  </si>
  <si>
    <t>-1422004140</t>
  </si>
  <si>
    <t>7492501210</t>
  </si>
  <si>
    <t>Kabely, vodiče, šňůry Cu - nn Vodič jednožílový Cu, plastová izolace H07V-K 4 tm.modrý (CYA)</t>
  </si>
  <si>
    <t>1305567843</t>
  </si>
  <si>
    <t>7492551010</t>
  </si>
  <si>
    <t>Montáž vodičů jednožílových Cu do 16 mm2 - uložení na rošty, pod omítku, do rozvaděče apod.</t>
  </si>
  <si>
    <t>-1648126823</t>
  </si>
  <si>
    <t>7491600110</t>
  </si>
  <si>
    <t>Uzemnění Vnitřní Svorka OBO 1801 ekvipotenciální</t>
  </si>
  <si>
    <t>-829090615</t>
  </si>
  <si>
    <t>7592905010</t>
  </si>
  <si>
    <t>Montáž článku niklokadmiového kapacity do 200 Ah - postavení článku, připojení vodičů, ochrana svorek vazelinou, změření napětí, kontrola elektrolytu s případným doplněním destilovanou vodou</t>
  </si>
  <si>
    <t>-1876392701</t>
  </si>
  <si>
    <t>Poznámka k položce:_x000d_
Stávající FNC 176</t>
  </si>
  <si>
    <t>7593310860</t>
  </si>
  <si>
    <t xml:space="preserve">Konstrukční díly Stojan pod baterie  (CV621849001)</t>
  </si>
  <si>
    <t>362283529</t>
  </si>
  <si>
    <t>7593005012</t>
  </si>
  <si>
    <t>Montáž dobíječe, usměrňovače, napáječe nástěnného - včetně připojení vodičů elektrické sítě ss rozvodu a uzemnění, přezkoušení funkce</t>
  </si>
  <si>
    <t>-1104053218</t>
  </si>
  <si>
    <t>Poznámka k položce:_x000d_
Stávající DS2-500</t>
  </si>
  <si>
    <t>7593315085</t>
  </si>
  <si>
    <t>Montáž vnitřní části objektu OPD 2,5/3,6 - montáž a ukotvení stojanové řady; montáž podélného roštu šířky 200 mm nad stojanovou řadu, prodlouženého v celé délce objektu, svislého k rozváděči a vodorovného od ovládací desky bateriové skříně k bateriové skříni; zatažení, proměření izolačního stavu a jednostranné číslování zabezpečovacích kabelů, nátěr stojanové řady a kabelových roštů. Zhotovení a zapojení kabelových forem</t>
  </si>
  <si>
    <t>1673060943</t>
  </si>
  <si>
    <t>7593315120</t>
  </si>
  <si>
    <t>Montáž stojanové řady pro 1 stojan - sestavení dodané konstrukce, vyměření místa a usazení stojanové řady, montáž ochranných plechů a roštu stojanové řady, ukotvení</t>
  </si>
  <si>
    <t>-604551339</t>
  </si>
  <si>
    <t>7593315100</t>
  </si>
  <si>
    <t>Montáž zabezpečovacího stojanu reléového - upevnění stojanu do stojanové řady, připojení ochranného uzemnění a informativní kontrola zapojení</t>
  </si>
  <si>
    <t>1473937886</t>
  </si>
  <si>
    <t>7494003318</t>
  </si>
  <si>
    <t>Modulární přístroje Jističe do 80 A; 10 kA 2-pólové In 2 A, Ue AC 230/400 V / DC 144 V, charakteristika C, 2pól, Icn 10 kA</t>
  </si>
  <si>
    <t>109479434</t>
  </si>
  <si>
    <t>Poznámka k položce:_x000d_
Napájení MEDIS a TEDIS</t>
  </si>
  <si>
    <t>-823514963</t>
  </si>
  <si>
    <t>7494010530</t>
  </si>
  <si>
    <t>Přístroje pro spínání a ovládání Svornice a pomocný materiál Svornice Rozbočovací můstek do 15 x 16 mm2</t>
  </si>
  <si>
    <t>-1342950448</t>
  </si>
  <si>
    <t>7494756040</t>
  </si>
  <si>
    <t>Montáž svornic rozbočovací můstek do 15 x 16 mm2 - do rozvaděče nebo skříně</t>
  </si>
  <si>
    <t>1287792891</t>
  </si>
  <si>
    <t>7593315386</t>
  </si>
  <si>
    <t>Montáž panelu pro stanici TEDIS</t>
  </si>
  <si>
    <t>1934863937</t>
  </si>
  <si>
    <t>7592503010</t>
  </si>
  <si>
    <t>Úprava adresného SW stanice TEDIS, ústředny MEDIS</t>
  </si>
  <si>
    <t>hod</t>
  </si>
  <si>
    <t>-254675048</t>
  </si>
  <si>
    <t>7492500570</t>
  </si>
  <si>
    <t>Kabely, vodiče, šňůry Cu - nn Vodič jednožílový Cu, plastová izolace H05V-K 0,75 černý (CYA)</t>
  </si>
  <si>
    <t>-855650701</t>
  </si>
  <si>
    <t>7492500610</t>
  </si>
  <si>
    <t>Kabely, vodiče, šňůry Cu - nn Vodič jednožílový Cu, plastová izolace H05V-K 0,75 rudý (CYA)</t>
  </si>
  <si>
    <t>-810876091</t>
  </si>
  <si>
    <t>7492500640</t>
  </si>
  <si>
    <t>Kabely, vodiče, šňůry Cu - nn Vodič jednožílový Cu, plastová izolace H05V-K 0,75 tm.modrý (CYA)</t>
  </si>
  <si>
    <t>2124454423</t>
  </si>
  <si>
    <t>7593315425</t>
  </si>
  <si>
    <t>Zhotovení jednoho zapojení při volné vazbě - naměření vodiče, zatažení a připojení</t>
  </si>
  <si>
    <t>-2105518119</t>
  </si>
  <si>
    <t>Poznámka k položce:_x000d_
Zapojení TEDIS a vazebních obvodů</t>
  </si>
  <si>
    <t>7598095380</t>
  </si>
  <si>
    <t>Oživení a funkční zkoušení ústředny MEDIS - aktivace a konfigurace systému podle příslušné dokumentace</t>
  </si>
  <si>
    <t>2022808519</t>
  </si>
  <si>
    <t>7598095375</t>
  </si>
  <si>
    <t>Oživení a funkční zkoušení stanice TEDIS - aktivace a konfigurace systému podle příslušné dokumentace</t>
  </si>
  <si>
    <t>991947527</t>
  </si>
  <si>
    <t>7598095090</t>
  </si>
  <si>
    <t>Přezkoušení a regulace počítače náprav včetně vyhotovení protokolu za 1 úsek - provedení příslušných měření, nastavení zařízení, přezkoušení funkce a vyhotovení protokolu</t>
  </si>
  <si>
    <t>2020693987</t>
  </si>
  <si>
    <t>7499151010</t>
  </si>
  <si>
    <t>Dokončovací práce na elektrickém zařízení - uvádění zařízení do provozu, drobné montážní práce v rozvaděčích, koordinaci se zhotoviteli souvisejících zařízení apod.</t>
  </si>
  <si>
    <t>1438106640</t>
  </si>
  <si>
    <t>7590190140</t>
  </si>
  <si>
    <t xml:space="preserve">Ostatní Schůdky víceúčelové EN 131  (HM0478850000131)</t>
  </si>
  <si>
    <t>-1235057146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</si>
  <si>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</si>
  <si>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</si>
  <si>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-233865208</t>
  </si>
  <si>
    <t>7591505010</t>
  </si>
  <si>
    <t>Vypracování a projednání přechodné úpravy provozu na pozemní komunikaci při vypnutí přejezdového zabezpečovacího zařízení - návrh silničního dopravního značení, včetně jeho kladného projednání s příslušnými orgány státní správy. Měrnou jednotkou je kus železničního přejezdu</t>
  </si>
  <si>
    <t>-747830539</t>
  </si>
  <si>
    <t>7591505020</t>
  </si>
  <si>
    <t>Pronájem přechodného dopravního značení při vypnutí přejezdového zabezpečovacího zařízení za 1 týden základní sestavy - pro značení jednoduché komunikace (tj. bez křižovatky poblíž přejezdu), křížící žel. trať</t>
  </si>
  <si>
    <t>1533864044</t>
  </si>
  <si>
    <t>7591505022</t>
  </si>
  <si>
    <t>Pronájem přechodného dopravního značení při vypnutí přejezdového zabezpečovacího zařízení za 1 týden rozšíření základní sestavy - pro značení jednoduché komunikace (tj. bez křižovatky poblíž přejezdu), křížící žel. trať</t>
  </si>
  <si>
    <t>-1056865666</t>
  </si>
  <si>
    <t>7591505030</t>
  </si>
  <si>
    <t>Osazení přechodného dopravního značení při vypnutí přejezdového zabezpečovacího zařízení základní sestavy - pro značení jednoduché komunikace (tj. bez křižovatky poblíž přejezdu), křížící žel. trať</t>
  </si>
  <si>
    <t>1277682966</t>
  </si>
  <si>
    <t>7591505032</t>
  </si>
  <si>
    <t>Osazení přechodného dopravního značení při vypnutí přejezdového zabezpečovacího zařízení rozšíření základní sestavy - pro značení jednoduché komunikace (tj. bez křižovatky poblíž přejezdu), křížící žel. trať</t>
  </si>
  <si>
    <t>1238015692</t>
  </si>
  <si>
    <t>7598095155</t>
  </si>
  <si>
    <t>Regulovaní a aktivování automatického přejezdového zařízení bez závor - regulování proudokruhů výstražníku, závorových břeven, regulování chodu břeven, směrovaní výstražníku, kontrola napájecích zdrojů a relé, přezkoušení činnosti zařízení a kontrolní skříňky (indikací a ovládání)</t>
  </si>
  <si>
    <t>-1018405703</t>
  </si>
  <si>
    <t>7598095515</t>
  </si>
  <si>
    <t>Komplexní zkouška automatických přejezdových zabezpečovacích zařízení bez závor jednokolejné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</si>
  <si>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-1188010843</t>
  </si>
  <si>
    <t>7598095550</t>
  </si>
  <si>
    <t>Vyhotovení protokolu UTZ pro PZZ bez závor jedna kolej - vykonání prohlídky a zkoušky včetně vyhotovení protokolu podle vyhl. 100/1995 Sb.</t>
  </si>
  <si>
    <t>1981760344</t>
  </si>
  <si>
    <t xml:space="preserve">Poznámka k položce:_x000d_
vč. sousedících PZS </t>
  </si>
  <si>
    <t>02 - VON</t>
  </si>
  <si>
    <t>VRN - Vedlejší rozpočtové náklady</t>
  </si>
  <si>
    <t xml:space="preserve">    VRN1 - Průzkumné, geodetické a projektové práce</t>
  </si>
  <si>
    <t>VRN</t>
  </si>
  <si>
    <t>Vedlejší rozpočtové náklady</t>
  </si>
  <si>
    <t>023101031</t>
  </si>
  <si>
    <t>Projektové práce Projektové práce v rozsahu ZRN (vyjma dále jmenované práce) přes 5 do 20 mil. Kč</t>
  </si>
  <si>
    <t>%</t>
  </si>
  <si>
    <t>454121686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</si>
  <si>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</si>
  <si>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</si>
  <si>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-329390110</t>
  </si>
  <si>
    <t>032104001</t>
  </si>
  <si>
    <t>Územní vlivy práce na těžce přístupných místech</t>
  </si>
  <si>
    <t>48198373</t>
  </si>
  <si>
    <t>Poznámka k položce:_x000d_
Uvažováno cca 20% původního výměru položky</t>
  </si>
  <si>
    <t>033121001</t>
  </si>
  <si>
    <t>Provozní vlivy Rušení prací železničním provozem širá trať nebo dopravny s kolejovým rozvětvením s počtem vlaků za směnu 8,5 hod. do 25</t>
  </si>
  <si>
    <t>-1940777634</t>
  </si>
  <si>
    <t>VRN1</t>
  </si>
  <si>
    <t>Průzkumné, geodetické a projektové práce</t>
  </si>
  <si>
    <t>012303000R</t>
  </si>
  <si>
    <t>Geodetické práce po výstavbě</t>
  </si>
  <si>
    <t>1024</t>
  </si>
  <si>
    <t>-2075949692</t>
  </si>
  <si>
    <t>Poznámka k položce:_x000d_
Zahrnuje i gedetické práce před započetím oprav a v průběhu oprav.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</si>
  <si>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</si>
  <si>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</si>
  <si>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</si>
  <si>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</si>
  <si>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</si>
  <si>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</si>
  <si>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</si>
  <si>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</si>
  <si>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</si>
  <si>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</si>
  <si>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</si>
  <si>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</si>
  <si>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</si>
  <si>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ING</t>
  </si>
  <si>
    <t>Stavební objekt inženýrský</t>
  </si>
  <si>
    <t>Provozní soubor</t>
  </si>
  <si>
    <t>Vedlejší a ostatní náklady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</si>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</sst>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10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5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10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8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horizontal="left" vertical="center"/>
    </xf>
    <xf numFmtId="0" fontId="10" fillId="0" borderId="21" xfId="0" applyFont="1" applyBorder="1" applyAlignment="1" applyProtection="1">
      <alignment vertical="center"/>
    </xf>
    <xf numFmtId="4" fontId="10" fillId="0" borderId="21" xfId="0" applyNumberFormat="1" applyFont="1" applyBorder="1" applyAlignment="1" applyProtection="1">
      <alignment vertical="center"/>
    </xf>
    <xf numFmtId="0" fontId="10" fillId="0" borderId="4" xfId="0" applyFont="1" applyBorder="1" applyAlignment="1">
      <alignment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10" fillId="0" borderId="0" xfId="0" applyFont="1" applyAlignment="1" applyProtection="1">
      <alignment horizontal="left"/>
    </xf>
    <xf numFmtId="4" fontId="10" fillId="0" borderId="0" xfId="0" applyNumberFormat="1" applyFont="1" applyAlignment="1" applyProtection="1"/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22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34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48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2021/04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Oprava přejezdu P3934 km 116,104 Miroslav - Rakšice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 xml:space="preserve"> 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26. 2. 2021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 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30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49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28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32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50</v>
      </c>
      <c r="D52" s="87"/>
      <c r="E52" s="87"/>
      <c r="F52" s="87"/>
      <c r="G52" s="87"/>
      <c r="H52" s="88"/>
      <c r="I52" s="89" t="s">
        <v>51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52</v>
      </c>
      <c r="AH52" s="87"/>
      <c r="AI52" s="87"/>
      <c r="AJ52" s="87"/>
      <c r="AK52" s="87"/>
      <c r="AL52" s="87"/>
      <c r="AM52" s="87"/>
      <c r="AN52" s="89" t="s">
        <v>53</v>
      </c>
      <c r="AO52" s="87"/>
      <c r="AP52" s="87"/>
      <c r="AQ52" s="91" t="s">
        <v>54</v>
      </c>
      <c r="AR52" s="44"/>
      <c r="AS52" s="92" t="s">
        <v>55</v>
      </c>
      <c r="AT52" s="93" t="s">
        <v>56</v>
      </c>
      <c r="AU52" s="93" t="s">
        <v>57</v>
      </c>
      <c r="AV52" s="93" t="s">
        <v>58</v>
      </c>
      <c r="AW52" s="93" t="s">
        <v>59</v>
      </c>
      <c r="AX52" s="93" t="s">
        <v>60</v>
      </c>
      <c r="AY52" s="93" t="s">
        <v>61</v>
      </c>
      <c r="AZ52" s="93" t="s">
        <v>62</v>
      </c>
      <c r="BA52" s="93" t="s">
        <v>63</v>
      </c>
      <c r="BB52" s="93" t="s">
        <v>64</v>
      </c>
      <c r="BC52" s="93" t="s">
        <v>65</v>
      </c>
      <c r="BD52" s="94" t="s">
        <v>66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67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ROUND(AG55+AG59,2)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ROUND(AS55+AS59,2)</f>
        <v>0</v>
      </c>
      <c r="AT54" s="106">
        <f>ROUND(SUM(AV54:AW54),2)</f>
        <v>0</v>
      </c>
      <c r="AU54" s="107">
        <f>ROUND(AU55+AU59,5)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ROUND(AZ55+AZ59,2)</f>
        <v>0</v>
      </c>
      <c r="BA54" s="106">
        <f>ROUND(BA55+BA59,2)</f>
        <v>0</v>
      </c>
      <c r="BB54" s="106">
        <f>ROUND(BB55+BB59,2)</f>
        <v>0</v>
      </c>
      <c r="BC54" s="106">
        <f>ROUND(BC55+BC59,2)</f>
        <v>0</v>
      </c>
      <c r="BD54" s="108">
        <f>ROUND(BD55+BD59,2)</f>
        <v>0</v>
      </c>
      <c r="BE54" s="6"/>
      <c r="BS54" s="109" t="s">
        <v>68</v>
      </c>
      <c r="BT54" s="109" t="s">
        <v>69</v>
      </c>
      <c r="BU54" s="110" t="s">
        <v>70</v>
      </c>
      <c r="BV54" s="109" t="s">
        <v>71</v>
      </c>
      <c r="BW54" s="109" t="s">
        <v>5</v>
      </c>
      <c r="BX54" s="109" t="s">
        <v>72</v>
      </c>
      <c r="CL54" s="109" t="s">
        <v>19</v>
      </c>
    </row>
    <row r="55" s="7" customFormat="1" ht="16.5" customHeight="1">
      <c r="A55" s="7"/>
      <c r="B55" s="111"/>
      <c r="C55" s="112"/>
      <c r="D55" s="113" t="s">
        <v>73</v>
      </c>
      <c r="E55" s="113"/>
      <c r="F55" s="113"/>
      <c r="G55" s="113"/>
      <c r="H55" s="113"/>
      <c r="I55" s="114"/>
      <c r="J55" s="113" t="s">
        <v>74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ROUND(SUM(AG56:AG58),2)</f>
        <v>0</v>
      </c>
      <c r="AH55" s="114"/>
      <c r="AI55" s="114"/>
      <c r="AJ55" s="114"/>
      <c r="AK55" s="114"/>
      <c r="AL55" s="114"/>
      <c r="AM55" s="114"/>
      <c r="AN55" s="116">
        <f>SUM(AG55,AT55)</f>
        <v>0</v>
      </c>
      <c r="AO55" s="114"/>
      <c r="AP55" s="114"/>
      <c r="AQ55" s="117" t="s">
        <v>75</v>
      </c>
      <c r="AR55" s="118"/>
      <c r="AS55" s="119">
        <f>ROUND(SUM(AS56:AS58),2)</f>
        <v>0</v>
      </c>
      <c r="AT55" s="120">
        <f>ROUND(SUM(AV55:AW55),2)</f>
        <v>0</v>
      </c>
      <c r="AU55" s="121">
        <f>ROUND(SUM(AU56:AU58),5)</f>
        <v>0</v>
      </c>
      <c r="AV55" s="120">
        <f>ROUND(AZ55*L29,2)</f>
        <v>0</v>
      </c>
      <c r="AW55" s="120">
        <f>ROUND(BA55*L30,2)</f>
        <v>0</v>
      </c>
      <c r="AX55" s="120">
        <f>ROUND(BB55*L29,2)</f>
        <v>0</v>
      </c>
      <c r="AY55" s="120">
        <f>ROUND(BC55*L30,2)</f>
        <v>0</v>
      </c>
      <c r="AZ55" s="120">
        <f>ROUND(SUM(AZ56:AZ58),2)</f>
        <v>0</v>
      </c>
      <c r="BA55" s="120">
        <f>ROUND(SUM(BA56:BA58),2)</f>
        <v>0</v>
      </c>
      <c r="BB55" s="120">
        <f>ROUND(SUM(BB56:BB58),2)</f>
        <v>0</v>
      </c>
      <c r="BC55" s="120">
        <f>ROUND(SUM(BC56:BC58),2)</f>
        <v>0</v>
      </c>
      <c r="BD55" s="122">
        <f>ROUND(SUM(BD56:BD58),2)</f>
        <v>0</v>
      </c>
      <c r="BE55" s="7"/>
      <c r="BS55" s="123" t="s">
        <v>68</v>
      </c>
      <c r="BT55" s="123" t="s">
        <v>76</v>
      </c>
      <c r="BU55" s="123" t="s">
        <v>70</v>
      </c>
      <c r="BV55" s="123" t="s">
        <v>71</v>
      </c>
      <c r="BW55" s="123" t="s">
        <v>77</v>
      </c>
      <c r="BX55" s="123" t="s">
        <v>5</v>
      </c>
      <c r="CL55" s="123" t="s">
        <v>19</v>
      </c>
      <c r="CM55" s="123" t="s">
        <v>78</v>
      </c>
    </row>
    <row r="56" s="4" customFormat="1" ht="16.5" customHeight="1">
      <c r="A56" s="124" t="s">
        <v>79</v>
      </c>
      <c r="B56" s="63"/>
      <c r="C56" s="125"/>
      <c r="D56" s="125"/>
      <c r="E56" s="126" t="s">
        <v>73</v>
      </c>
      <c r="F56" s="126"/>
      <c r="G56" s="126"/>
      <c r="H56" s="126"/>
      <c r="I56" s="126"/>
      <c r="J56" s="125"/>
      <c r="K56" s="126" t="s">
        <v>80</v>
      </c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6"/>
      <c r="AA56" s="126"/>
      <c r="AB56" s="126"/>
      <c r="AC56" s="126"/>
      <c r="AD56" s="126"/>
      <c r="AE56" s="126"/>
      <c r="AF56" s="126"/>
      <c r="AG56" s="127">
        <f>'01 - Venkovní prvky - tec...'!J32</f>
        <v>0</v>
      </c>
      <c r="AH56" s="125"/>
      <c r="AI56" s="125"/>
      <c r="AJ56" s="125"/>
      <c r="AK56" s="125"/>
      <c r="AL56" s="125"/>
      <c r="AM56" s="125"/>
      <c r="AN56" s="127">
        <f>SUM(AG56,AT56)</f>
        <v>0</v>
      </c>
      <c r="AO56" s="125"/>
      <c r="AP56" s="125"/>
      <c r="AQ56" s="128" t="s">
        <v>81</v>
      </c>
      <c r="AR56" s="65"/>
      <c r="AS56" s="129">
        <v>0</v>
      </c>
      <c r="AT56" s="130">
        <f>ROUND(SUM(AV56:AW56),2)</f>
        <v>0</v>
      </c>
      <c r="AU56" s="131">
        <f>'01 - Venkovní prvky - tec...'!P86</f>
        <v>0</v>
      </c>
      <c r="AV56" s="130">
        <f>'01 - Venkovní prvky - tec...'!J35</f>
        <v>0</v>
      </c>
      <c r="AW56" s="130">
        <f>'01 - Venkovní prvky - tec...'!J36</f>
        <v>0</v>
      </c>
      <c r="AX56" s="130">
        <f>'01 - Venkovní prvky - tec...'!J37</f>
        <v>0</v>
      </c>
      <c r="AY56" s="130">
        <f>'01 - Venkovní prvky - tec...'!J38</f>
        <v>0</v>
      </c>
      <c r="AZ56" s="130">
        <f>'01 - Venkovní prvky - tec...'!F35</f>
        <v>0</v>
      </c>
      <c r="BA56" s="130">
        <f>'01 - Venkovní prvky - tec...'!F36</f>
        <v>0</v>
      </c>
      <c r="BB56" s="130">
        <f>'01 - Venkovní prvky - tec...'!F37</f>
        <v>0</v>
      </c>
      <c r="BC56" s="130">
        <f>'01 - Venkovní prvky - tec...'!F38</f>
        <v>0</v>
      </c>
      <c r="BD56" s="132">
        <f>'01 - Venkovní prvky - tec...'!F39</f>
        <v>0</v>
      </c>
      <c r="BE56" s="4"/>
      <c r="BT56" s="133" t="s">
        <v>78</v>
      </c>
      <c r="BV56" s="133" t="s">
        <v>71</v>
      </c>
      <c r="BW56" s="133" t="s">
        <v>82</v>
      </c>
      <c r="BX56" s="133" t="s">
        <v>77</v>
      </c>
      <c r="CL56" s="133" t="s">
        <v>19</v>
      </c>
    </row>
    <row r="57" s="4" customFormat="1" ht="16.5" customHeight="1">
      <c r="A57" s="124" t="s">
        <v>79</v>
      </c>
      <c r="B57" s="63"/>
      <c r="C57" s="125"/>
      <c r="D57" s="125"/>
      <c r="E57" s="126" t="s">
        <v>83</v>
      </c>
      <c r="F57" s="126"/>
      <c r="G57" s="126"/>
      <c r="H57" s="126"/>
      <c r="I57" s="126"/>
      <c r="J57" s="125"/>
      <c r="K57" s="126" t="s">
        <v>84</v>
      </c>
      <c r="L57" s="126"/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6"/>
      <c r="Y57" s="126"/>
      <c r="Z57" s="126"/>
      <c r="AA57" s="126"/>
      <c r="AB57" s="126"/>
      <c r="AC57" s="126"/>
      <c r="AD57" s="126"/>
      <c r="AE57" s="126"/>
      <c r="AF57" s="126"/>
      <c r="AG57" s="127">
        <f>'02 - Venkovní prvky - sta...'!J32</f>
        <v>0</v>
      </c>
      <c r="AH57" s="125"/>
      <c r="AI57" s="125"/>
      <c r="AJ57" s="125"/>
      <c r="AK57" s="125"/>
      <c r="AL57" s="125"/>
      <c r="AM57" s="125"/>
      <c r="AN57" s="127">
        <f>SUM(AG57,AT57)</f>
        <v>0</v>
      </c>
      <c r="AO57" s="125"/>
      <c r="AP57" s="125"/>
      <c r="AQ57" s="128" t="s">
        <v>81</v>
      </c>
      <c r="AR57" s="65"/>
      <c r="AS57" s="129">
        <v>0</v>
      </c>
      <c r="AT57" s="130">
        <f>ROUND(SUM(AV57:AW57),2)</f>
        <v>0</v>
      </c>
      <c r="AU57" s="131">
        <f>'02 - Venkovní prvky - sta...'!P85</f>
        <v>0</v>
      </c>
      <c r="AV57" s="130">
        <f>'02 - Venkovní prvky - sta...'!J35</f>
        <v>0</v>
      </c>
      <c r="AW57" s="130">
        <f>'02 - Venkovní prvky - sta...'!J36</f>
        <v>0</v>
      </c>
      <c r="AX57" s="130">
        <f>'02 - Venkovní prvky - sta...'!J37</f>
        <v>0</v>
      </c>
      <c r="AY57" s="130">
        <f>'02 - Venkovní prvky - sta...'!J38</f>
        <v>0</v>
      </c>
      <c r="AZ57" s="130">
        <f>'02 - Venkovní prvky - sta...'!F35</f>
        <v>0</v>
      </c>
      <c r="BA57" s="130">
        <f>'02 - Venkovní prvky - sta...'!F36</f>
        <v>0</v>
      </c>
      <c r="BB57" s="130">
        <f>'02 - Venkovní prvky - sta...'!F37</f>
        <v>0</v>
      </c>
      <c r="BC57" s="130">
        <f>'02 - Venkovní prvky - sta...'!F38</f>
        <v>0</v>
      </c>
      <c r="BD57" s="132">
        <f>'02 - Venkovní prvky - sta...'!F39</f>
        <v>0</v>
      </c>
      <c r="BE57" s="4"/>
      <c r="BT57" s="133" t="s">
        <v>78</v>
      </c>
      <c r="BV57" s="133" t="s">
        <v>71</v>
      </c>
      <c r="BW57" s="133" t="s">
        <v>85</v>
      </c>
      <c r="BX57" s="133" t="s">
        <v>77</v>
      </c>
      <c r="CL57" s="133" t="s">
        <v>19</v>
      </c>
    </row>
    <row r="58" s="4" customFormat="1" ht="16.5" customHeight="1">
      <c r="A58" s="124" t="s">
        <v>79</v>
      </c>
      <c r="B58" s="63"/>
      <c r="C58" s="125"/>
      <c r="D58" s="125"/>
      <c r="E58" s="126" t="s">
        <v>86</v>
      </c>
      <c r="F58" s="126"/>
      <c r="G58" s="126"/>
      <c r="H58" s="126"/>
      <c r="I58" s="126"/>
      <c r="J58" s="125"/>
      <c r="K58" s="126" t="s">
        <v>87</v>
      </c>
      <c r="L58" s="126"/>
      <c r="M58" s="126"/>
      <c r="N58" s="126"/>
      <c r="O58" s="126"/>
      <c r="P58" s="126"/>
      <c r="Q58" s="126"/>
      <c r="R58" s="126"/>
      <c r="S58" s="126"/>
      <c r="T58" s="126"/>
      <c r="U58" s="126"/>
      <c r="V58" s="126"/>
      <c r="W58" s="126"/>
      <c r="X58" s="126"/>
      <c r="Y58" s="126"/>
      <c r="Z58" s="126"/>
      <c r="AA58" s="126"/>
      <c r="AB58" s="126"/>
      <c r="AC58" s="126"/>
      <c r="AD58" s="126"/>
      <c r="AE58" s="126"/>
      <c r="AF58" s="126"/>
      <c r="AG58" s="127">
        <f>'03 - Vnitřní technologie PZS'!J32</f>
        <v>0</v>
      </c>
      <c r="AH58" s="125"/>
      <c r="AI58" s="125"/>
      <c r="AJ58" s="125"/>
      <c r="AK58" s="125"/>
      <c r="AL58" s="125"/>
      <c r="AM58" s="125"/>
      <c r="AN58" s="127">
        <f>SUM(AG58,AT58)</f>
        <v>0</v>
      </c>
      <c r="AO58" s="125"/>
      <c r="AP58" s="125"/>
      <c r="AQ58" s="128" t="s">
        <v>81</v>
      </c>
      <c r="AR58" s="65"/>
      <c r="AS58" s="129">
        <v>0</v>
      </c>
      <c r="AT58" s="130">
        <f>ROUND(SUM(AV58:AW58),2)</f>
        <v>0</v>
      </c>
      <c r="AU58" s="131">
        <f>'03 - Vnitřní technologie PZS'!P86</f>
        <v>0</v>
      </c>
      <c r="AV58" s="130">
        <f>'03 - Vnitřní technologie PZS'!J35</f>
        <v>0</v>
      </c>
      <c r="AW58" s="130">
        <f>'03 - Vnitřní technologie PZS'!J36</f>
        <v>0</v>
      </c>
      <c r="AX58" s="130">
        <f>'03 - Vnitřní technologie PZS'!J37</f>
        <v>0</v>
      </c>
      <c r="AY58" s="130">
        <f>'03 - Vnitřní technologie PZS'!J38</f>
        <v>0</v>
      </c>
      <c r="AZ58" s="130">
        <f>'03 - Vnitřní technologie PZS'!F35</f>
        <v>0</v>
      </c>
      <c r="BA58" s="130">
        <f>'03 - Vnitřní technologie PZS'!F36</f>
        <v>0</v>
      </c>
      <c r="BB58" s="130">
        <f>'03 - Vnitřní technologie PZS'!F37</f>
        <v>0</v>
      </c>
      <c r="BC58" s="130">
        <f>'03 - Vnitřní technologie PZS'!F38</f>
        <v>0</v>
      </c>
      <c r="BD58" s="132">
        <f>'03 - Vnitřní technologie PZS'!F39</f>
        <v>0</v>
      </c>
      <c r="BE58" s="4"/>
      <c r="BT58" s="133" t="s">
        <v>78</v>
      </c>
      <c r="BV58" s="133" t="s">
        <v>71</v>
      </c>
      <c r="BW58" s="133" t="s">
        <v>88</v>
      </c>
      <c r="BX58" s="133" t="s">
        <v>77</v>
      </c>
      <c r="CL58" s="133" t="s">
        <v>19</v>
      </c>
    </row>
    <row r="59" s="7" customFormat="1" ht="16.5" customHeight="1">
      <c r="A59" s="124" t="s">
        <v>79</v>
      </c>
      <c r="B59" s="111"/>
      <c r="C59" s="112"/>
      <c r="D59" s="113" t="s">
        <v>83</v>
      </c>
      <c r="E59" s="113"/>
      <c r="F59" s="113"/>
      <c r="G59" s="113"/>
      <c r="H59" s="113"/>
      <c r="I59" s="114"/>
      <c r="J59" s="113" t="s">
        <v>89</v>
      </c>
      <c r="K59" s="113"/>
      <c r="L59" s="113"/>
      <c r="M59" s="113"/>
      <c r="N59" s="113"/>
      <c r="O59" s="113"/>
      <c r="P59" s="113"/>
      <c r="Q59" s="113"/>
      <c r="R59" s="113"/>
      <c r="S59" s="113"/>
      <c r="T59" s="113"/>
      <c r="U59" s="113"/>
      <c r="V59" s="113"/>
      <c r="W59" s="113"/>
      <c r="X59" s="113"/>
      <c r="Y59" s="113"/>
      <c r="Z59" s="113"/>
      <c r="AA59" s="113"/>
      <c r="AB59" s="113"/>
      <c r="AC59" s="113"/>
      <c r="AD59" s="113"/>
      <c r="AE59" s="113"/>
      <c r="AF59" s="113"/>
      <c r="AG59" s="116">
        <f>'02 - VON'!J30</f>
        <v>0</v>
      </c>
      <c r="AH59" s="114"/>
      <c r="AI59" s="114"/>
      <c r="AJ59" s="114"/>
      <c r="AK59" s="114"/>
      <c r="AL59" s="114"/>
      <c r="AM59" s="114"/>
      <c r="AN59" s="116">
        <f>SUM(AG59,AT59)</f>
        <v>0</v>
      </c>
      <c r="AO59" s="114"/>
      <c r="AP59" s="114"/>
      <c r="AQ59" s="117" t="s">
        <v>75</v>
      </c>
      <c r="AR59" s="118"/>
      <c r="AS59" s="134">
        <v>0</v>
      </c>
      <c r="AT59" s="135">
        <f>ROUND(SUM(AV59:AW59),2)</f>
        <v>0</v>
      </c>
      <c r="AU59" s="136">
        <f>'02 - VON'!P81</f>
        <v>0</v>
      </c>
      <c r="AV59" s="135">
        <f>'02 - VON'!J33</f>
        <v>0</v>
      </c>
      <c r="AW59" s="135">
        <f>'02 - VON'!J34</f>
        <v>0</v>
      </c>
      <c r="AX59" s="135">
        <f>'02 - VON'!J35</f>
        <v>0</v>
      </c>
      <c r="AY59" s="135">
        <f>'02 - VON'!J36</f>
        <v>0</v>
      </c>
      <c r="AZ59" s="135">
        <f>'02 - VON'!F33</f>
        <v>0</v>
      </c>
      <c r="BA59" s="135">
        <f>'02 - VON'!F34</f>
        <v>0</v>
      </c>
      <c r="BB59" s="135">
        <f>'02 - VON'!F35</f>
        <v>0</v>
      </c>
      <c r="BC59" s="135">
        <f>'02 - VON'!F36</f>
        <v>0</v>
      </c>
      <c r="BD59" s="137">
        <f>'02 - VON'!F37</f>
        <v>0</v>
      </c>
      <c r="BE59" s="7"/>
      <c r="BT59" s="123" t="s">
        <v>76</v>
      </c>
      <c r="BV59" s="123" t="s">
        <v>71</v>
      </c>
      <c r="BW59" s="123" t="s">
        <v>90</v>
      </c>
      <c r="BX59" s="123" t="s">
        <v>5</v>
      </c>
      <c r="CL59" s="123" t="s">
        <v>19</v>
      </c>
      <c r="CM59" s="123" t="s">
        <v>78</v>
      </c>
    </row>
    <row r="60" s="2" customFormat="1" ht="30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40"/>
      <c r="AP60" s="40"/>
      <c r="AQ60" s="40"/>
      <c r="AR60" s="44"/>
      <c r="AS60" s="38"/>
      <c r="AT60" s="38"/>
      <c r="AU60" s="38"/>
      <c r="AV60" s="38"/>
      <c r="AW60" s="38"/>
      <c r="AX60" s="38"/>
      <c r="AY60" s="38"/>
      <c r="AZ60" s="38"/>
      <c r="BA60" s="38"/>
      <c r="BB60" s="38"/>
      <c r="BC60" s="38"/>
      <c r="BD60" s="38"/>
      <c r="BE60" s="38"/>
    </row>
    <row r="61" s="2" customFormat="1" ht="6.96" customHeight="1">
      <c r="A61" s="38"/>
      <c r="B61" s="59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44"/>
      <c r="AS61" s="38"/>
      <c r="AT61" s="38"/>
      <c r="AU61" s="38"/>
      <c r="AV61" s="38"/>
      <c r="AW61" s="38"/>
      <c r="AX61" s="38"/>
      <c r="AY61" s="38"/>
      <c r="AZ61" s="38"/>
      <c r="BA61" s="38"/>
      <c r="BB61" s="38"/>
      <c r="BC61" s="38"/>
      <c r="BD61" s="38"/>
      <c r="BE61" s="38"/>
    </row>
  </sheetData>
  <sheetProtection sheet="1" formatColumns="0" formatRows="0" objects="1" scenarios="1" spinCount="100000" saltValue="vjKNrnuap/+VqT2bmBCEIvq02H6jcJZGUBigy89zLln1DdQgarvFHG/8s/B7ap5PB3DPz+90Q9ZeIyshxlo7Qg==" hashValue="VRB8JE8YervO82NcgA8579aR0wkfF59qbKv4ayuX8lic/cPQ0ESGTdMjru8YHUukaKGwRA20HqNLa3ZWuA87GQ==" algorithmName="SHA-512" password="CC35"/>
  <mergeCells count="58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01 - Venkovní prvky - tec...'!C2" display="/"/>
    <hyperlink ref="A57" location="'02 - Venkovní prvky - sta...'!C2" display="/"/>
    <hyperlink ref="A58" location="'03 - Vnitřní technologie PZS'!C2" display="/"/>
    <hyperlink ref="A59" location="'02 - VO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78</v>
      </c>
    </row>
    <row r="4" s="1" customFormat="1" ht="24.96" customHeight="1">
      <c r="B4" s="20"/>
      <c r="D4" s="140" t="s">
        <v>91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Oprava přejezdu P3934 km 116,104 Miroslav - Rakšice</v>
      </c>
      <c r="F7" s="142"/>
      <c r="G7" s="142"/>
      <c r="H7" s="142"/>
      <c r="L7" s="20"/>
    </row>
    <row r="8" s="1" customFormat="1" ht="12" customHeight="1">
      <c r="B8" s="20"/>
      <c r="D8" s="142" t="s">
        <v>92</v>
      </c>
      <c r="L8" s="20"/>
    </row>
    <row r="9" s="2" customFormat="1" ht="16.5" customHeight="1">
      <c r="A9" s="38"/>
      <c r="B9" s="44"/>
      <c r="C9" s="38"/>
      <c r="D9" s="38"/>
      <c r="E9" s="143" t="s">
        <v>93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94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95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26. 2. 2021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tr">
        <f>IF('Rekapitulace stavby'!AN10="","",'Rekapitulace stavby'!AN10)</f>
        <v/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tr">
        <f>IF('Rekapitulace stavby'!E11="","",'Rekapitulace stavby'!E11)</f>
        <v xml:space="preserve"> </v>
      </c>
      <c r="F17" s="38"/>
      <c r="G17" s="38"/>
      <c r="H17" s="38"/>
      <c r="I17" s="142" t="s">
        <v>27</v>
      </c>
      <c r="J17" s="133" t="str">
        <f>IF('Rekapitulace stavby'!AN11="","",'Rekapitulace stavby'!AN11)</f>
        <v/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28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27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30</v>
      </c>
      <c r="E22" s="38"/>
      <c r="F22" s="38"/>
      <c r="G22" s="38"/>
      <c r="H22" s="38"/>
      <c r="I22" s="142" t="s">
        <v>26</v>
      </c>
      <c r="J22" s="133" t="str">
        <f>IF('Rekapitulace stavby'!AN16="","",'Rekapitulace stavby'!AN16)</f>
        <v/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stavby'!E17="","",'Rekapitulace stavby'!E17)</f>
        <v xml:space="preserve"> </v>
      </c>
      <c r="F23" s="38"/>
      <c r="G23" s="38"/>
      <c r="H23" s="38"/>
      <c r="I23" s="142" t="s">
        <v>27</v>
      </c>
      <c r="J23" s="133" t="str">
        <f>IF('Rekapitulace stavby'!AN17="","",'Rekapitulace stavby'!AN17)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32</v>
      </c>
      <c r="E25" s="38"/>
      <c r="F25" s="38"/>
      <c r="G25" s="38"/>
      <c r="H25" s="38"/>
      <c r="I25" s="142" t="s">
        <v>26</v>
      </c>
      <c r="J25" s="133" t="str">
        <f>IF('Rekapitulace stavby'!AN19="","",'Rekapitulace stavby'!AN19)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2" t="s">
        <v>27</v>
      </c>
      <c r="J26" s="133" t="str">
        <f>IF('Rekapitulace stavby'!AN20="","",'Rekapitulace stavby'!AN20)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33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35</v>
      </c>
      <c r="E32" s="38"/>
      <c r="F32" s="38"/>
      <c r="G32" s="38"/>
      <c r="H32" s="38"/>
      <c r="I32" s="38"/>
      <c r="J32" s="153">
        <f>ROUND(J86,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37</v>
      </c>
      <c r="G34" s="38"/>
      <c r="H34" s="38"/>
      <c r="I34" s="154" t="s">
        <v>36</v>
      </c>
      <c r="J34" s="154" t="s">
        <v>38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39</v>
      </c>
      <c r="E35" s="142" t="s">
        <v>40</v>
      </c>
      <c r="F35" s="156">
        <f>ROUND((SUM(BE86:BE208)),  2)</f>
        <v>0</v>
      </c>
      <c r="G35" s="38"/>
      <c r="H35" s="38"/>
      <c r="I35" s="157">
        <v>0.20999999999999999</v>
      </c>
      <c r="J35" s="156">
        <f>ROUND(((SUM(BE86:BE208))*I35),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41</v>
      </c>
      <c r="F36" s="156">
        <f>ROUND((SUM(BF86:BF208)),  2)</f>
        <v>0</v>
      </c>
      <c r="G36" s="38"/>
      <c r="H36" s="38"/>
      <c r="I36" s="157">
        <v>0.14999999999999999</v>
      </c>
      <c r="J36" s="156">
        <f>ROUND(((SUM(BF86:BF208))*I36),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42</v>
      </c>
      <c r="F37" s="156">
        <f>ROUND((SUM(BG86:BG208)),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43</v>
      </c>
      <c r="F38" s="156">
        <f>ROUND((SUM(BH86:BH208)),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44</v>
      </c>
      <c r="F39" s="156">
        <f>ROUND((SUM(BI86:BI208)),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45</v>
      </c>
      <c r="E41" s="160"/>
      <c r="F41" s="160"/>
      <c r="G41" s="161" t="s">
        <v>46</v>
      </c>
      <c r="H41" s="162" t="s">
        <v>47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96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Oprava přejezdu P3934 km 116,104 Miroslav - Rakšice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92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93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94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01 - Venkovní prvky - technologická část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32" t="s">
        <v>23</v>
      </c>
      <c r="J56" s="72" t="str">
        <f>IF(J14="","",J14)</f>
        <v>26. 2. 2021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32" t="s">
        <v>30</v>
      </c>
      <c r="J58" s="36" t="str">
        <f>E23</f>
        <v xml:space="preserve"> 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28</v>
      </c>
      <c r="D59" s="40"/>
      <c r="E59" s="40"/>
      <c r="F59" s="27" t="str">
        <f>IF(E20="","",E20)</f>
        <v>Vyplň údaj</v>
      </c>
      <c r="G59" s="40"/>
      <c r="H59" s="40"/>
      <c r="I59" s="32" t="s">
        <v>32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97</v>
      </c>
      <c r="D61" s="171"/>
      <c r="E61" s="171"/>
      <c r="F61" s="171"/>
      <c r="G61" s="171"/>
      <c r="H61" s="171"/>
      <c r="I61" s="171"/>
      <c r="J61" s="172" t="s">
        <v>98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67</v>
      </c>
      <c r="D63" s="40"/>
      <c r="E63" s="40"/>
      <c r="F63" s="40"/>
      <c r="G63" s="40"/>
      <c r="H63" s="40"/>
      <c r="I63" s="40"/>
      <c r="J63" s="102">
        <f>J86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99</v>
      </c>
    </row>
    <row r="64" s="9" customFormat="1" ht="24.96" customHeight="1">
      <c r="A64" s="9"/>
      <c r="B64" s="174"/>
      <c r="C64" s="175"/>
      <c r="D64" s="176" t="s">
        <v>100</v>
      </c>
      <c r="E64" s="177"/>
      <c r="F64" s="177"/>
      <c r="G64" s="177"/>
      <c r="H64" s="177"/>
      <c r="I64" s="177"/>
      <c r="J64" s="178">
        <f>J87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101</v>
      </c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9" t="str">
        <f>E7</f>
        <v>Oprava přejezdu P3934 km 116,104 Miroslav - Rakšice</v>
      </c>
      <c r="F74" s="32"/>
      <c r="G74" s="32"/>
      <c r="H74" s="32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1" customFormat="1" ht="12" customHeight="1">
      <c r="B75" s="21"/>
      <c r="C75" s="32" t="s">
        <v>92</v>
      </c>
      <c r="D75" s="22"/>
      <c r="E75" s="22"/>
      <c r="F75" s="22"/>
      <c r="G75" s="22"/>
      <c r="H75" s="22"/>
      <c r="I75" s="22"/>
      <c r="J75" s="22"/>
      <c r="K75" s="22"/>
      <c r="L75" s="20"/>
    </row>
    <row r="76" s="2" customFormat="1" ht="16.5" customHeight="1">
      <c r="A76" s="38"/>
      <c r="B76" s="39"/>
      <c r="C76" s="40"/>
      <c r="D76" s="40"/>
      <c r="E76" s="169" t="s">
        <v>93</v>
      </c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94</v>
      </c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69" t="str">
        <f>E11</f>
        <v>01 - Venkovní prvky - technologická část</v>
      </c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21</v>
      </c>
      <c r="D80" s="40"/>
      <c r="E80" s="40"/>
      <c r="F80" s="27" t="str">
        <f>F14</f>
        <v xml:space="preserve"> </v>
      </c>
      <c r="G80" s="40"/>
      <c r="H80" s="40"/>
      <c r="I80" s="32" t="s">
        <v>23</v>
      </c>
      <c r="J80" s="72" t="str">
        <f>IF(J14="","",J14)</f>
        <v>26. 2. 2021</v>
      </c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25</v>
      </c>
      <c r="D82" s="40"/>
      <c r="E82" s="40"/>
      <c r="F82" s="27" t="str">
        <f>E17</f>
        <v xml:space="preserve"> </v>
      </c>
      <c r="G82" s="40"/>
      <c r="H82" s="40"/>
      <c r="I82" s="32" t="s">
        <v>30</v>
      </c>
      <c r="J82" s="36" t="str">
        <f>E23</f>
        <v xml:space="preserve"> 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28</v>
      </c>
      <c r="D83" s="40"/>
      <c r="E83" s="40"/>
      <c r="F83" s="27" t="str">
        <f>IF(E20="","",E20)</f>
        <v>Vyplň údaj</v>
      </c>
      <c r="G83" s="40"/>
      <c r="H83" s="40"/>
      <c r="I83" s="32" t="s">
        <v>32</v>
      </c>
      <c r="J83" s="36" t="str">
        <f>E26</f>
        <v xml:space="preserve"> 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0" customFormat="1" ht="29.28" customHeight="1">
      <c r="A85" s="180"/>
      <c r="B85" s="181"/>
      <c r="C85" s="182" t="s">
        <v>102</v>
      </c>
      <c r="D85" s="183" t="s">
        <v>54</v>
      </c>
      <c r="E85" s="183" t="s">
        <v>50</v>
      </c>
      <c r="F85" s="183" t="s">
        <v>51</v>
      </c>
      <c r="G85" s="183" t="s">
        <v>103</v>
      </c>
      <c r="H85" s="183" t="s">
        <v>104</v>
      </c>
      <c r="I85" s="183" t="s">
        <v>105</v>
      </c>
      <c r="J85" s="183" t="s">
        <v>98</v>
      </c>
      <c r="K85" s="184" t="s">
        <v>106</v>
      </c>
      <c r="L85" s="185"/>
      <c r="M85" s="92" t="s">
        <v>19</v>
      </c>
      <c r="N85" s="93" t="s">
        <v>39</v>
      </c>
      <c r="O85" s="93" t="s">
        <v>107</v>
      </c>
      <c r="P85" s="93" t="s">
        <v>108</v>
      </c>
      <c r="Q85" s="93" t="s">
        <v>109</v>
      </c>
      <c r="R85" s="93" t="s">
        <v>110</v>
      </c>
      <c r="S85" s="93" t="s">
        <v>111</v>
      </c>
      <c r="T85" s="94" t="s">
        <v>112</v>
      </c>
      <c r="U85" s="180"/>
      <c r="V85" s="180"/>
      <c r="W85" s="180"/>
      <c r="X85" s="180"/>
      <c r="Y85" s="180"/>
      <c r="Z85" s="180"/>
      <c r="AA85" s="180"/>
      <c r="AB85" s="180"/>
      <c r="AC85" s="180"/>
      <c r="AD85" s="180"/>
      <c r="AE85" s="180"/>
    </row>
    <row r="86" s="2" customFormat="1" ht="22.8" customHeight="1">
      <c r="A86" s="38"/>
      <c r="B86" s="39"/>
      <c r="C86" s="99" t="s">
        <v>113</v>
      </c>
      <c r="D86" s="40"/>
      <c r="E86" s="40"/>
      <c r="F86" s="40"/>
      <c r="G86" s="40"/>
      <c r="H86" s="40"/>
      <c r="I86" s="40"/>
      <c r="J86" s="186">
        <f>BK86</f>
        <v>0</v>
      </c>
      <c r="K86" s="40"/>
      <c r="L86" s="44"/>
      <c r="M86" s="95"/>
      <c r="N86" s="187"/>
      <c r="O86" s="96"/>
      <c r="P86" s="188">
        <f>P87</f>
        <v>0</v>
      </c>
      <c r="Q86" s="96"/>
      <c r="R86" s="188">
        <f>R87</f>
        <v>0</v>
      </c>
      <c r="S86" s="96"/>
      <c r="T86" s="189">
        <f>T87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68</v>
      </c>
      <c r="AU86" s="17" t="s">
        <v>99</v>
      </c>
      <c r="BK86" s="190">
        <f>BK87</f>
        <v>0</v>
      </c>
    </row>
    <row r="87" s="11" customFormat="1" ht="25.92" customHeight="1">
      <c r="A87" s="11"/>
      <c r="B87" s="191"/>
      <c r="C87" s="192"/>
      <c r="D87" s="193" t="s">
        <v>68</v>
      </c>
      <c r="E87" s="194" t="s">
        <v>114</v>
      </c>
      <c r="F87" s="194" t="s">
        <v>115</v>
      </c>
      <c r="G87" s="192"/>
      <c r="H87" s="192"/>
      <c r="I87" s="195"/>
      <c r="J87" s="196">
        <f>BK87</f>
        <v>0</v>
      </c>
      <c r="K87" s="192"/>
      <c r="L87" s="197"/>
      <c r="M87" s="198"/>
      <c r="N87" s="199"/>
      <c r="O87" s="199"/>
      <c r="P87" s="200">
        <f>SUM(P88:P208)</f>
        <v>0</v>
      </c>
      <c r="Q87" s="199"/>
      <c r="R87" s="200">
        <f>SUM(R88:R208)</f>
        <v>0</v>
      </c>
      <c r="S87" s="199"/>
      <c r="T87" s="201">
        <f>SUM(T88:T208)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202" t="s">
        <v>116</v>
      </c>
      <c r="AT87" s="203" t="s">
        <v>68</v>
      </c>
      <c r="AU87" s="203" t="s">
        <v>69</v>
      </c>
      <c r="AY87" s="202" t="s">
        <v>117</v>
      </c>
      <c r="BK87" s="204">
        <f>SUM(BK88:BK208)</f>
        <v>0</v>
      </c>
    </row>
    <row r="88" s="2" customFormat="1" ht="16.5" customHeight="1">
      <c r="A88" s="38"/>
      <c r="B88" s="39"/>
      <c r="C88" s="205" t="s">
        <v>76</v>
      </c>
      <c r="D88" s="205" t="s">
        <v>118</v>
      </c>
      <c r="E88" s="206" t="s">
        <v>119</v>
      </c>
      <c r="F88" s="207" t="s">
        <v>120</v>
      </c>
      <c r="G88" s="208" t="s">
        <v>121</v>
      </c>
      <c r="H88" s="209">
        <v>1</v>
      </c>
      <c r="I88" s="210"/>
      <c r="J88" s="211">
        <f>ROUND(I88*H88,2)</f>
        <v>0</v>
      </c>
      <c r="K88" s="207" t="s">
        <v>122</v>
      </c>
      <c r="L88" s="44"/>
      <c r="M88" s="212" t="s">
        <v>19</v>
      </c>
      <c r="N88" s="213" t="s">
        <v>40</v>
      </c>
      <c r="O88" s="84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6" t="s">
        <v>123</v>
      </c>
      <c r="AT88" s="216" t="s">
        <v>118</v>
      </c>
      <c r="AU88" s="216" t="s">
        <v>76</v>
      </c>
      <c r="AY88" s="17" t="s">
        <v>117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7" t="s">
        <v>76</v>
      </c>
      <c r="BK88" s="217">
        <f>ROUND(I88*H88,2)</f>
        <v>0</v>
      </c>
      <c r="BL88" s="17" t="s">
        <v>123</v>
      </c>
      <c r="BM88" s="216" t="s">
        <v>124</v>
      </c>
    </row>
    <row r="89" s="2" customFormat="1">
      <c r="A89" s="38"/>
      <c r="B89" s="39"/>
      <c r="C89" s="218" t="s">
        <v>78</v>
      </c>
      <c r="D89" s="218" t="s">
        <v>125</v>
      </c>
      <c r="E89" s="219" t="s">
        <v>126</v>
      </c>
      <c r="F89" s="220" t="s">
        <v>127</v>
      </c>
      <c r="G89" s="221" t="s">
        <v>121</v>
      </c>
      <c r="H89" s="222">
        <v>1</v>
      </c>
      <c r="I89" s="223"/>
      <c r="J89" s="224">
        <f>ROUND(I89*H89,2)</f>
        <v>0</v>
      </c>
      <c r="K89" s="220" t="s">
        <v>122</v>
      </c>
      <c r="L89" s="225"/>
      <c r="M89" s="226" t="s">
        <v>19</v>
      </c>
      <c r="N89" s="227" t="s">
        <v>40</v>
      </c>
      <c r="O89" s="84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6" t="s">
        <v>78</v>
      </c>
      <c r="AT89" s="216" t="s">
        <v>125</v>
      </c>
      <c r="AU89" s="216" t="s">
        <v>76</v>
      </c>
      <c r="AY89" s="17" t="s">
        <v>117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7" t="s">
        <v>76</v>
      </c>
      <c r="BK89" s="217">
        <f>ROUND(I89*H89,2)</f>
        <v>0</v>
      </c>
      <c r="BL89" s="17" t="s">
        <v>76</v>
      </c>
      <c r="BM89" s="216" t="s">
        <v>128</v>
      </c>
    </row>
    <row r="90" s="2" customFormat="1">
      <c r="A90" s="38"/>
      <c r="B90" s="39"/>
      <c r="C90" s="40"/>
      <c r="D90" s="228" t="s">
        <v>129</v>
      </c>
      <c r="E90" s="40"/>
      <c r="F90" s="229" t="s">
        <v>130</v>
      </c>
      <c r="G90" s="40"/>
      <c r="H90" s="40"/>
      <c r="I90" s="230"/>
      <c r="J90" s="40"/>
      <c r="K90" s="40"/>
      <c r="L90" s="44"/>
      <c r="M90" s="231"/>
      <c r="N90" s="232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129</v>
      </c>
      <c r="AU90" s="17" t="s">
        <v>76</v>
      </c>
    </row>
    <row r="91" s="2" customFormat="1" ht="21.75" customHeight="1">
      <c r="A91" s="38"/>
      <c r="B91" s="39"/>
      <c r="C91" s="218" t="s">
        <v>131</v>
      </c>
      <c r="D91" s="218" t="s">
        <v>125</v>
      </c>
      <c r="E91" s="219" t="s">
        <v>132</v>
      </c>
      <c r="F91" s="220" t="s">
        <v>133</v>
      </c>
      <c r="G91" s="221" t="s">
        <v>121</v>
      </c>
      <c r="H91" s="222">
        <v>1</v>
      </c>
      <c r="I91" s="223"/>
      <c r="J91" s="224">
        <f>ROUND(I91*H91,2)</f>
        <v>0</v>
      </c>
      <c r="K91" s="220" t="s">
        <v>122</v>
      </c>
      <c r="L91" s="225"/>
      <c r="M91" s="226" t="s">
        <v>19</v>
      </c>
      <c r="N91" s="227" t="s">
        <v>40</v>
      </c>
      <c r="O91" s="84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6" t="s">
        <v>78</v>
      </c>
      <c r="AT91" s="216" t="s">
        <v>125</v>
      </c>
      <c r="AU91" s="216" t="s">
        <v>76</v>
      </c>
      <c r="AY91" s="17" t="s">
        <v>117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7" t="s">
        <v>76</v>
      </c>
      <c r="BK91" s="217">
        <f>ROUND(I91*H91,2)</f>
        <v>0</v>
      </c>
      <c r="BL91" s="17" t="s">
        <v>76</v>
      </c>
      <c r="BM91" s="216" t="s">
        <v>134</v>
      </c>
    </row>
    <row r="92" s="2" customFormat="1">
      <c r="A92" s="38"/>
      <c r="B92" s="39"/>
      <c r="C92" s="205" t="s">
        <v>116</v>
      </c>
      <c r="D92" s="205" t="s">
        <v>118</v>
      </c>
      <c r="E92" s="206" t="s">
        <v>135</v>
      </c>
      <c r="F92" s="207" t="s">
        <v>136</v>
      </c>
      <c r="G92" s="208" t="s">
        <v>121</v>
      </c>
      <c r="H92" s="209">
        <v>1</v>
      </c>
      <c r="I92" s="210"/>
      <c r="J92" s="211">
        <f>ROUND(I92*H92,2)</f>
        <v>0</v>
      </c>
      <c r="K92" s="207" t="s">
        <v>122</v>
      </c>
      <c r="L92" s="44"/>
      <c r="M92" s="212" t="s">
        <v>19</v>
      </c>
      <c r="N92" s="213" t="s">
        <v>40</v>
      </c>
      <c r="O92" s="84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6" t="s">
        <v>76</v>
      </c>
      <c r="AT92" s="216" t="s">
        <v>118</v>
      </c>
      <c r="AU92" s="216" t="s">
        <v>76</v>
      </c>
      <c r="AY92" s="17" t="s">
        <v>117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7" t="s">
        <v>76</v>
      </c>
      <c r="BK92" s="217">
        <f>ROUND(I92*H92,2)</f>
        <v>0</v>
      </c>
      <c r="BL92" s="17" t="s">
        <v>76</v>
      </c>
      <c r="BM92" s="216" t="s">
        <v>137</v>
      </c>
    </row>
    <row r="93" s="2" customFormat="1" ht="16.5" customHeight="1">
      <c r="A93" s="38"/>
      <c r="B93" s="39"/>
      <c r="C93" s="205" t="s">
        <v>138</v>
      </c>
      <c r="D93" s="205" t="s">
        <v>118</v>
      </c>
      <c r="E93" s="206" t="s">
        <v>139</v>
      </c>
      <c r="F93" s="207" t="s">
        <v>140</v>
      </c>
      <c r="G93" s="208" t="s">
        <v>121</v>
      </c>
      <c r="H93" s="209">
        <v>1</v>
      </c>
      <c r="I93" s="210"/>
      <c r="J93" s="211">
        <f>ROUND(I93*H93,2)</f>
        <v>0</v>
      </c>
      <c r="K93" s="207" t="s">
        <v>122</v>
      </c>
      <c r="L93" s="44"/>
      <c r="M93" s="212" t="s">
        <v>19</v>
      </c>
      <c r="N93" s="213" t="s">
        <v>40</v>
      </c>
      <c r="O93" s="84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6" t="s">
        <v>76</v>
      </c>
      <c r="AT93" s="216" t="s">
        <v>118</v>
      </c>
      <c r="AU93" s="216" t="s">
        <v>76</v>
      </c>
      <c r="AY93" s="17" t="s">
        <v>117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7" t="s">
        <v>76</v>
      </c>
      <c r="BK93" s="217">
        <f>ROUND(I93*H93,2)</f>
        <v>0</v>
      </c>
      <c r="BL93" s="17" t="s">
        <v>76</v>
      </c>
      <c r="BM93" s="216" t="s">
        <v>141</v>
      </c>
    </row>
    <row r="94" s="2" customFormat="1" ht="16.5" customHeight="1">
      <c r="A94" s="38"/>
      <c r="B94" s="39"/>
      <c r="C94" s="205" t="s">
        <v>142</v>
      </c>
      <c r="D94" s="205" t="s">
        <v>118</v>
      </c>
      <c r="E94" s="206" t="s">
        <v>143</v>
      </c>
      <c r="F94" s="207" t="s">
        <v>144</v>
      </c>
      <c r="G94" s="208" t="s">
        <v>121</v>
      </c>
      <c r="H94" s="209">
        <v>1</v>
      </c>
      <c r="I94" s="210"/>
      <c r="J94" s="211">
        <f>ROUND(I94*H94,2)</f>
        <v>0</v>
      </c>
      <c r="K94" s="207" t="s">
        <v>122</v>
      </c>
      <c r="L94" s="44"/>
      <c r="M94" s="212" t="s">
        <v>19</v>
      </c>
      <c r="N94" s="213" t="s">
        <v>40</v>
      </c>
      <c r="O94" s="84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6" t="s">
        <v>76</v>
      </c>
      <c r="AT94" s="216" t="s">
        <v>118</v>
      </c>
      <c r="AU94" s="216" t="s">
        <v>76</v>
      </c>
      <c r="AY94" s="17" t="s">
        <v>117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7" t="s">
        <v>76</v>
      </c>
      <c r="BK94" s="217">
        <f>ROUND(I94*H94,2)</f>
        <v>0</v>
      </c>
      <c r="BL94" s="17" t="s">
        <v>76</v>
      </c>
      <c r="BM94" s="216" t="s">
        <v>145</v>
      </c>
    </row>
    <row r="95" s="2" customFormat="1" ht="16.5" customHeight="1">
      <c r="A95" s="38"/>
      <c r="B95" s="39"/>
      <c r="C95" s="218" t="s">
        <v>146</v>
      </c>
      <c r="D95" s="218" t="s">
        <v>125</v>
      </c>
      <c r="E95" s="219" t="s">
        <v>147</v>
      </c>
      <c r="F95" s="220" t="s">
        <v>148</v>
      </c>
      <c r="G95" s="221" t="s">
        <v>121</v>
      </c>
      <c r="H95" s="222">
        <v>1</v>
      </c>
      <c r="I95" s="223"/>
      <c r="J95" s="224">
        <f>ROUND(I95*H95,2)</f>
        <v>0</v>
      </c>
      <c r="K95" s="220" t="s">
        <v>122</v>
      </c>
      <c r="L95" s="225"/>
      <c r="M95" s="226" t="s">
        <v>19</v>
      </c>
      <c r="N95" s="227" t="s">
        <v>40</v>
      </c>
      <c r="O95" s="84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6" t="s">
        <v>149</v>
      </c>
      <c r="AT95" s="216" t="s">
        <v>125</v>
      </c>
      <c r="AU95" s="216" t="s">
        <v>76</v>
      </c>
      <c r="AY95" s="17" t="s">
        <v>117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7" t="s">
        <v>76</v>
      </c>
      <c r="BK95" s="217">
        <f>ROUND(I95*H95,2)</f>
        <v>0</v>
      </c>
      <c r="BL95" s="17" t="s">
        <v>149</v>
      </c>
      <c r="BM95" s="216" t="s">
        <v>150</v>
      </c>
    </row>
    <row r="96" s="2" customFormat="1">
      <c r="A96" s="38"/>
      <c r="B96" s="39"/>
      <c r="C96" s="205" t="s">
        <v>151</v>
      </c>
      <c r="D96" s="205" t="s">
        <v>118</v>
      </c>
      <c r="E96" s="206" t="s">
        <v>152</v>
      </c>
      <c r="F96" s="207" t="s">
        <v>153</v>
      </c>
      <c r="G96" s="208" t="s">
        <v>121</v>
      </c>
      <c r="H96" s="209">
        <v>3</v>
      </c>
      <c r="I96" s="210"/>
      <c r="J96" s="211">
        <f>ROUND(I96*H96,2)</f>
        <v>0</v>
      </c>
      <c r="K96" s="207" t="s">
        <v>122</v>
      </c>
      <c r="L96" s="44"/>
      <c r="M96" s="212" t="s">
        <v>19</v>
      </c>
      <c r="N96" s="213" t="s">
        <v>40</v>
      </c>
      <c r="O96" s="84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6" t="s">
        <v>76</v>
      </c>
      <c r="AT96" s="216" t="s">
        <v>118</v>
      </c>
      <c r="AU96" s="216" t="s">
        <v>76</v>
      </c>
      <c r="AY96" s="17" t="s">
        <v>117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7" t="s">
        <v>76</v>
      </c>
      <c r="BK96" s="217">
        <f>ROUND(I96*H96,2)</f>
        <v>0</v>
      </c>
      <c r="BL96" s="17" t="s">
        <v>76</v>
      </c>
      <c r="BM96" s="216" t="s">
        <v>154</v>
      </c>
    </row>
    <row r="97" s="2" customFormat="1">
      <c r="A97" s="38"/>
      <c r="B97" s="39"/>
      <c r="C97" s="40"/>
      <c r="D97" s="228" t="s">
        <v>129</v>
      </c>
      <c r="E97" s="40"/>
      <c r="F97" s="229" t="s">
        <v>155</v>
      </c>
      <c r="G97" s="40"/>
      <c r="H97" s="40"/>
      <c r="I97" s="230"/>
      <c r="J97" s="40"/>
      <c r="K97" s="40"/>
      <c r="L97" s="44"/>
      <c r="M97" s="231"/>
      <c r="N97" s="232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129</v>
      </c>
      <c r="AU97" s="17" t="s">
        <v>76</v>
      </c>
    </row>
    <row r="98" s="2" customFormat="1" ht="16.5" customHeight="1">
      <c r="A98" s="38"/>
      <c r="B98" s="39"/>
      <c r="C98" s="205" t="s">
        <v>156</v>
      </c>
      <c r="D98" s="205" t="s">
        <v>118</v>
      </c>
      <c r="E98" s="206" t="s">
        <v>157</v>
      </c>
      <c r="F98" s="207" t="s">
        <v>158</v>
      </c>
      <c r="G98" s="208" t="s">
        <v>121</v>
      </c>
      <c r="H98" s="209">
        <v>3</v>
      </c>
      <c r="I98" s="210"/>
      <c r="J98" s="211">
        <f>ROUND(I98*H98,2)</f>
        <v>0</v>
      </c>
      <c r="K98" s="207" t="s">
        <v>122</v>
      </c>
      <c r="L98" s="44"/>
      <c r="M98" s="212" t="s">
        <v>19</v>
      </c>
      <c r="N98" s="213" t="s">
        <v>40</v>
      </c>
      <c r="O98" s="84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6" t="s">
        <v>76</v>
      </c>
      <c r="AT98" s="216" t="s">
        <v>118</v>
      </c>
      <c r="AU98" s="216" t="s">
        <v>76</v>
      </c>
      <c r="AY98" s="17" t="s">
        <v>117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7" t="s">
        <v>76</v>
      </c>
      <c r="BK98" s="217">
        <f>ROUND(I98*H98,2)</f>
        <v>0</v>
      </c>
      <c r="BL98" s="17" t="s">
        <v>76</v>
      </c>
      <c r="BM98" s="216" t="s">
        <v>159</v>
      </c>
    </row>
    <row r="99" s="2" customFormat="1">
      <c r="A99" s="38"/>
      <c r="B99" s="39"/>
      <c r="C99" s="40"/>
      <c r="D99" s="228" t="s">
        <v>129</v>
      </c>
      <c r="E99" s="40"/>
      <c r="F99" s="229" t="s">
        <v>160</v>
      </c>
      <c r="G99" s="40"/>
      <c r="H99" s="40"/>
      <c r="I99" s="230"/>
      <c r="J99" s="40"/>
      <c r="K99" s="40"/>
      <c r="L99" s="44"/>
      <c r="M99" s="231"/>
      <c r="N99" s="232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129</v>
      </c>
      <c r="AU99" s="17" t="s">
        <v>76</v>
      </c>
    </row>
    <row r="100" s="2" customFormat="1" ht="16.5" customHeight="1">
      <c r="A100" s="38"/>
      <c r="B100" s="39"/>
      <c r="C100" s="205" t="s">
        <v>161</v>
      </c>
      <c r="D100" s="205" t="s">
        <v>118</v>
      </c>
      <c r="E100" s="206" t="s">
        <v>162</v>
      </c>
      <c r="F100" s="207" t="s">
        <v>163</v>
      </c>
      <c r="G100" s="208" t="s">
        <v>121</v>
      </c>
      <c r="H100" s="209">
        <v>3</v>
      </c>
      <c r="I100" s="210"/>
      <c r="J100" s="211">
        <f>ROUND(I100*H100,2)</f>
        <v>0</v>
      </c>
      <c r="K100" s="207" t="s">
        <v>122</v>
      </c>
      <c r="L100" s="44"/>
      <c r="M100" s="212" t="s">
        <v>19</v>
      </c>
      <c r="N100" s="213" t="s">
        <v>40</v>
      </c>
      <c r="O100" s="84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6" t="s">
        <v>76</v>
      </c>
      <c r="AT100" s="216" t="s">
        <v>118</v>
      </c>
      <c r="AU100" s="216" t="s">
        <v>76</v>
      </c>
      <c r="AY100" s="17" t="s">
        <v>117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7" t="s">
        <v>76</v>
      </c>
      <c r="BK100" s="217">
        <f>ROUND(I100*H100,2)</f>
        <v>0</v>
      </c>
      <c r="BL100" s="17" t="s">
        <v>76</v>
      </c>
      <c r="BM100" s="216" t="s">
        <v>164</v>
      </c>
    </row>
    <row r="101" s="2" customFormat="1" ht="16.5" customHeight="1">
      <c r="A101" s="38"/>
      <c r="B101" s="39"/>
      <c r="C101" s="218" t="s">
        <v>165</v>
      </c>
      <c r="D101" s="218" t="s">
        <v>125</v>
      </c>
      <c r="E101" s="219" t="s">
        <v>166</v>
      </c>
      <c r="F101" s="220" t="s">
        <v>167</v>
      </c>
      <c r="G101" s="221" t="s">
        <v>121</v>
      </c>
      <c r="H101" s="222">
        <v>1</v>
      </c>
      <c r="I101" s="223"/>
      <c r="J101" s="224">
        <f>ROUND(I101*H101,2)</f>
        <v>0</v>
      </c>
      <c r="K101" s="220" t="s">
        <v>122</v>
      </c>
      <c r="L101" s="225"/>
      <c r="M101" s="226" t="s">
        <v>19</v>
      </c>
      <c r="N101" s="227" t="s">
        <v>40</v>
      </c>
      <c r="O101" s="84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6" t="s">
        <v>149</v>
      </c>
      <c r="AT101" s="216" t="s">
        <v>125</v>
      </c>
      <c r="AU101" s="216" t="s">
        <v>76</v>
      </c>
      <c r="AY101" s="17" t="s">
        <v>117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7" t="s">
        <v>76</v>
      </c>
      <c r="BK101" s="217">
        <f>ROUND(I101*H101,2)</f>
        <v>0</v>
      </c>
      <c r="BL101" s="17" t="s">
        <v>149</v>
      </c>
      <c r="BM101" s="216" t="s">
        <v>168</v>
      </c>
    </row>
    <row r="102" s="2" customFormat="1">
      <c r="A102" s="38"/>
      <c r="B102" s="39"/>
      <c r="C102" s="205" t="s">
        <v>169</v>
      </c>
      <c r="D102" s="205" t="s">
        <v>118</v>
      </c>
      <c r="E102" s="206" t="s">
        <v>170</v>
      </c>
      <c r="F102" s="207" t="s">
        <v>171</v>
      </c>
      <c r="G102" s="208" t="s">
        <v>121</v>
      </c>
      <c r="H102" s="209">
        <v>1</v>
      </c>
      <c r="I102" s="210"/>
      <c r="J102" s="211">
        <f>ROUND(I102*H102,2)</f>
        <v>0</v>
      </c>
      <c r="K102" s="207" t="s">
        <v>122</v>
      </c>
      <c r="L102" s="44"/>
      <c r="M102" s="212" t="s">
        <v>19</v>
      </c>
      <c r="N102" s="213" t="s">
        <v>40</v>
      </c>
      <c r="O102" s="84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6" t="s">
        <v>123</v>
      </c>
      <c r="AT102" s="216" t="s">
        <v>118</v>
      </c>
      <c r="AU102" s="216" t="s">
        <v>76</v>
      </c>
      <c r="AY102" s="17" t="s">
        <v>117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7" t="s">
        <v>76</v>
      </c>
      <c r="BK102" s="217">
        <f>ROUND(I102*H102,2)</f>
        <v>0</v>
      </c>
      <c r="BL102" s="17" t="s">
        <v>123</v>
      </c>
      <c r="BM102" s="216" t="s">
        <v>172</v>
      </c>
    </row>
    <row r="103" s="2" customFormat="1">
      <c r="A103" s="38"/>
      <c r="B103" s="39"/>
      <c r="C103" s="218" t="s">
        <v>173</v>
      </c>
      <c r="D103" s="218" t="s">
        <v>125</v>
      </c>
      <c r="E103" s="219" t="s">
        <v>174</v>
      </c>
      <c r="F103" s="220" t="s">
        <v>175</v>
      </c>
      <c r="G103" s="221" t="s">
        <v>121</v>
      </c>
      <c r="H103" s="222">
        <v>1</v>
      </c>
      <c r="I103" s="223"/>
      <c r="J103" s="224">
        <f>ROUND(I103*H103,2)</f>
        <v>0</v>
      </c>
      <c r="K103" s="220" t="s">
        <v>122</v>
      </c>
      <c r="L103" s="225"/>
      <c r="M103" s="226" t="s">
        <v>19</v>
      </c>
      <c r="N103" s="227" t="s">
        <v>40</v>
      </c>
      <c r="O103" s="84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6" t="s">
        <v>149</v>
      </c>
      <c r="AT103" s="216" t="s">
        <v>125</v>
      </c>
      <c r="AU103" s="216" t="s">
        <v>76</v>
      </c>
      <c r="AY103" s="17" t="s">
        <v>117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7" t="s">
        <v>76</v>
      </c>
      <c r="BK103" s="217">
        <f>ROUND(I103*H103,2)</f>
        <v>0</v>
      </c>
      <c r="BL103" s="17" t="s">
        <v>149</v>
      </c>
      <c r="BM103" s="216" t="s">
        <v>176</v>
      </c>
    </row>
    <row r="104" s="2" customFormat="1">
      <c r="A104" s="38"/>
      <c r="B104" s="39"/>
      <c r="C104" s="40"/>
      <c r="D104" s="228" t="s">
        <v>129</v>
      </c>
      <c r="E104" s="40"/>
      <c r="F104" s="229" t="s">
        <v>177</v>
      </c>
      <c r="G104" s="40"/>
      <c r="H104" s="40"/>
      <c r="I104" s="230"/>
      <c r="J104" s="40"/>
      <c r="K104" s="40"/>
      <c r="L104" s="44"/>
      <c r="M104" s="231"/>
      <c r="N104" s="232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129</v>
      </c>
      <c r="AU104" s="17" t="s">
        <v>76</v>
      </c>
    </row>
    <row r="105" s="2" customFormat="1">
      <c r="A105" s="38"/>
      <c r="B105" s="39"/>
      <c r="C105" s="218" t="s">
        <v>178</v>
      </c>
      <c r="D105" s="218" t="s">
        <v>125</v>
      </c>
      <c r="E105" s="219" t="s">
        <v>179</v>
      </c>
      <c r="F105" s="220" t="s">
        <v>180</v>
      </c>
      <c r="G105" s="221" t="s">
        <v>121</v>
      </c>
      <c r="H105" s="222">
        <v>1</v>
      </c>
      <c r="I105" s="223"/>
      <c r="J105" s="224">
        <f>ROUND(I105*H105,2)</f>
        <v>0</v>
      </c>
      <c r="K105" s="220" t="s">
        <v>122</v>
      </c>
      <c r="L105" s="225"/>
      <c r="M105" s="226" t="s">
        <v>19</v>
      </c>
      <c r="N105" s="227" t="s">
        <v>40</v>
      </c>
      <c r="O105" s="84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6" t="s">
        <v>149</v>
      </c>
      <c r="AT105" s="216" t="s">
        <v>125</v>
      </c>
      <c r="AU105" s="216" t="s">
        <v>76</v>
      </c>
      <c r="AY105" s="17" t="s">
        <v>117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7" t="s">
        <v>76</v>
      </c>
      <c r="BK105" s="217">
        <f>ROUND(I105*H105,2)</f>
        <v>0</v>
      </c>
      <c r="BL105" s="17" t="s">
        <v>149</v>
      </c>
      <c r="BM105" s="216" t="s">
        <v>181</v>
      </c>
    </row>
    <row r="106" s="2" customFormat="1" ht="16.5" customHeight="1">
      <c r="A106" s="38"/>
      <c r="B106" s="39"/>
      <c r="C106" s="205" t="s">
        <v>8</v>
      </c>
      <c r="D106" s="205" t="s">
        <v>118</v>
      </c>
      <c r="E106" s="206" t="s">
        <v>182</v>
      </c>
      <c r="F106" s="207" t="s">
        <v>183</v>
      </c>
      <c r="G106" s="208" t="s">
        <v>121</v>
      </c>
      <c r="H106" s="209">
        <v>1</v>
      </c>
      <c r="I106" s="210"/>
      <c r="J106" s="211">
        <f>ROUND(I106*H106,2)</f>
        <v>0</v>
      </c>
      <c r="K106" s="207" t="s">
        <v>122</v>
      </c>
      <c r="L106" s="44"/>
      <c r="M106" s="212" t="s">
        <v>19</v>
      </c>
      <c r="N106" s="213" t="s">
        <v>40</v>
      </c>
      <c r="O106" s="84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6" t="s">
        <v>123</v>
      </c>
      <c r="AT106" s="216" t="s">
        <v>118</v>
      </c>
      <c r="AU106" s="216" t="s">
        <v>76</v>
      </c>
      <c r="AY106" s="17" t="s">
        <v>117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7" t="s">
        <v>76</v>
      </c>
      <c r="BK106" s="217">
        <f>ROUND(I106*H106,2)</f>
        <v>0</v>
      </c>
      <c r="BL106" s="17" t="s">
        <v>123</v>
      </c>
      <c r="BM106" s="216" t="s">
        <v>184</v>
      </c>
    </row>
    <row r="107" s="2" customFormat="1" ht="16.5" customHeight="1">
      <c r="A107" s="38"/>
      <c r="B107" s="39"/>
      <c r="C107" s="218" t="s">
        <v>185</v>
      </c>
      <c r="D107" s="218" t="s">
        <v>125</v>
      </c>
      <c r="E107" s="219" t="s">
        <v>186</v>
      </c>
      <c r="F107" s="220" t="s">
        <v>187</v>
      </c>
      <c r="G107" s="221" t="s">
        <v>121</v>
      </c>
      <c r="H107" s="222">
        <v>1</v>
      </c>
      <c r="I107" s="223"/>
      <c r="J107" s="224">
        <f>ROUND(I107*H107,2)</f>
        <v>0</v>
      </c>
      <c r="K107" s="220" t="s">
        <v>122</v>
      </c>
      <c r="L107" s="225"/>
      <c r="M107" s="226" t="s">
        <v>19</v>
      </c>
      <c r="N107" s="227" t="s">
        <v>40</v>
      </c>
      <c r="O107" s="84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6" t="s">
        <v>149</v>
      </c>
      <c r="AT107" s="216" t="s">
        <v>125</v>
      </c>
      <c r="AU107" s="216" t="s">
        <v>76</v>
      </c>
      <c r="AY107" s="17" t="s">
        <v>117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7" t="s">
        <v>76</v>
      </c>
      <c r="BK107" s="217">
        <f>ROUND(I107*H107,2)</f>
        <v>0</v>
      </c>
      <c r="BL107" s="17" t="s">
        <v>149</v>
      </c>
      <c r="BM107" s="216" t="s">
        <v>188</v>
      </c>
    </row>
    <row r="108" s="2" customFormat="1" ht="21.75" customHeight="1">
      <c r="A108" s="38"/>
      <c r="B108" s="39"/>
      <c r="C108" s="218" t="s">
        <v>189</v>
      </c>
      <c r="D108" s="218" t="s">
        <v>125</v>
      </c>
      <c r="E108" s="219" t="s">
        <v>190</v>
      </c>
      <c r="F108" s="220" t="s">
        <v>191</v>
      </c>
      <c r="G108" s="221" t="s">
        <v>121</v>
      </c>
      <c r="H108" s="222">
        <v>1</v>
      </c>
      <c r="I108" s="223"/>
      <c r="J108" s="224">
        <f>ROUND(I108*H108,2)</f>
        <v>0</v>
      </c>
      <c r="K108" s="220" t="s">
        <v>122</v>
      </c>
      <c r="L108" s="225"/>
      <c r="M108" s="226" t="s">
        <v>19</v>
      </c>
      <c r="N108" s="227" t="s">
        <v>40</v>
      </c>
      <c r="O108" s="84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6" t="s">
        <v>149</v>
      </c>
      <c r="AT108" s="216" t="s">
        <v>125</v>
      </c>
      <c r="AU108" s="216" t="s">
        <v>76</v>
      </c>
      <c r="AY108" s="17" t="s">
        <v>117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7" t="s">
        <v>76</v>
      </c>
      <c r="BK108" s="217">
        <f>ROUND(I108*H108,2)</f>
        <v>0</v>
      </c>
      <c r="BL108" s="17" t="s">
        <v>149</v>
      </c>
      <c r="BM108" s="216" t="s">
        <v>192</v>
      </c>
    </row>
    <row r="109" s="2" customFormat="1">
      <c r="A109" s="38"/>
      <c r="B109" s="39"/>
      <c r="C109" s="218" t="s">
        <v>193</v>
      </c>
      <c r="D109" s="218" t="s">
        <v>125</v>
      </c>
      <c r="E109" s="219" t="s">
        <v>194</v>
      </c>
      <c r="F109" s="220" t="s">
        <v>195</v>
      </c>
      <c r="G109" s="221" t="s">
        <v>121</v>
      </c>
      <c r="H109" s="222">
        <v>1</v>
      </c>
      <c r="I109" s="223"/>
      <c r="J109" s="224">
        <f>ROUND(I109*H109,2)</f>
        <v>0</v>
      </c>
      <c r="K109" s="220" t="s">
        <v>122</v>
      </c>
      <c r="L109" s="225"/>
      <c r="M109" s="226" t="s">
        <v>19</v>
      </c>
      <c r="N109" s="227" t="s">
        <v>40</v>
      </c>
      <c r="O109" s="84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6" t="s">
        <v>149</v>
      </c>
      <c r="AT109" s="216" t="s">
        <v>125</v>
      </c>
      <c r="AU109" s="216" t="s">
        <v>76</v>
      </c>
      <c r="AY109" s="17" t="s">
        <v>117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7" t="s">
        <v>76</v>
      </c>
      <c r="BK109" s="217">
        <f>ROUND(I109*H109,2)</f>
        <v>0</v>
      </c>
      <c r="BL109" s="17" t="s">
        <v>149</v>
      </c>
      <c r="BM109" s="216" t="s">
        <v>196</v>
      </c>
    </row>
    <row r="110" s="2" customFormat="1" ht="16.5" customHeight="1">
      <c r="A110" s="38"/>
      <c r="B110" s="39"/>
      <c r="C110" s="205" t="s">
        <v>197</v>
      </c>
      <c r="D110" s="205" t="s">
        <v>118</v>
      </c>
      <c r="E110" s="206" t="s">
        <v>198</v>
      </c>
      <c r="F110" s="207" t="s">
        <v>199</v>
      </c>
      <c r="G110" s="208" t="s">
        <v>121</v>
      </c>
      <c r="H110" s="209">
        <v>1</v>
      </c>
      <c r="I110" s="210"/>
      <c r="J110" s="211">
        <f>ROUND(I110*H110,2)</f>
        <v>0</v>
      </c>
      <c r="K110" s="207" t="s">
        <v>122</v>
      </c>
      <c r="L110" s="44"/>
      <c r="M110" s="212" t="s">
        <v>19</v>
      </c>
      <c r="N110" s="213" t="s">
        <v>40</v>
      </c>
      <c r="O110" s="84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6" t="s">
        <v>123</v>
      </c>
      <c r="AT110" s="216" t="s">
        <v>118</v>
      </c>
      <c r="AU110" s="216" t="s">
        <v>76</v>
      </c>
      <c r="AY110" s="17" t="s">
        <v>117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7" t="s">
        <v>76</v>
      </c>
      <c r="BK110" s="217">
        <f>ROUND(I110*H110,2)</f>
        <v>0</v>
      </c>
      <c r="BL110" s="17" t="s">
        <v>123</v>
      </c>
      <c r="BM110" s="216" t="s">
        <v>200</v>
      </c>
    </row>
    <row r="111" s="2" customFormat="1" ht="16.5" customHeight="1">
      <c r="A111" s="38"/>
      <c r="B111" s="39"/>
      <c r="C111" s="218" t="s">
        <v>201</v>
      </c>
      <c r="D111" s="218" t="s">
        <v>125</v>
      </c>
      <c r="E111" s="219" t="s">
        <v>202</v>
      </c>
      <c r="F111" s="220" t="s">
        <v>203</v>
      </c>
      <c r="G111" s="221" t="s">
        <v>121</v>
      </c>
      <c r="H111" s="222">
        <v>1</v>
      </c>
      <c r="I111" s="223"/>
      <c r="J111" s="224">
        <f>ROUND(I111*H111,2)</f>
        <v>0</v>
      </c>
      <c r="K111" s="220" t="s">
        <v>122</v>
      </c>
      <c r="L111" s="225"/>
      <c r="M111" s="226" t="s">
        <v>19</v>
      </c>
      <c r="N111" s="227" t="s">
        <v>40</v>
      </c>
      <c r="O111" s="84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6" t="s">
        <v>149</v>
      </c>
      <c r="AT111" s="216" t="s">
        <v>125</v>
      </c>
      <c r="AU111" s="216" t="s">
        <v>76</v>
      </c>
      <c r="AY111" s="17" t="s">
        <v>117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7" t="s">
        <v>76</v>
      </c>
      <c r="BK111" s="217">
        <f>ROUND(I111*H111,2)</f>
        <v>0</v>
      </c>
      <c r="BL111" s="17" t="s">
        <v>149</v>
      </c>
      <c r="BM111" s="216" t="s">
        <v>204</v>
      </c>
    </row>
    <row r="112" s="2" customFormat="1" ht="16.5" customHeight="1">
      <c r="A112" s="38"/>
      <c r="B112" s="39"/>
      <c r="C112" s="205" t="s">
        <v>7</v>
      </c>
      <c r="D112" s="205" t="s">
        <v>118</v>
      </c>
      <c r="E112" s="206" t="s">
        <v>205</v>
      </c>
      <c r="F112" s="207" t="s">
        <v>206</v>
      </c>
      <c r="G112" s="208" t="s">
        <v>121</v>
      </c>
      <c r="H112" s="209">
        <v>1</v>
      </c>
      <c r="I112" s="210"/>
      <c r="J112" s="211">
        <f>ROUND(I112*H112,2)</f>
        <v>0</v>
      </c>
      <c r="K112" s="207" t="s">
        <v>122</v>
      </c>
      <c r="L112" s="44"/>
      <c r="M112" s="212" t="s">
        <v>19</v>
      </c>
      <c r="N112" s="213" t="s">
        <v>40</v>
      </c>
      <c r="O112" s="84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6" t="s">
        <v>123</v>
      </c>
      <c r="AT112" s="216" t="s">
        <v>118</v>
      </c>
      <c r="AU112" s="216" t="s">
        <v>76</v>
      </c>
      <c r="AY112" s="17" t="s">
        <v>117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7" t="s">
        <v>76</v>
      </c>
      <c r="BK112" s="217">
        <f>ROUND(I112*H112,2)</f>
        <v>0</v>
      </c>
      <c r="BL112" s="17" t="s">
        <v>123</v>
      </c>
      <c r="BM112" s="216" t="s">
        <v>207</v>
      </c>
    </row>
    <row r="113" s="2" customFormat="1" ht="21.75" customHeight="1">
      <c r="A113" s="38"/>
      <c r="B113" s="39"/>
      <c r="C113" s="218" t="s">
        <v>208</v>
      </c>
      <c r="D113" s="218" t="s">
        <v>125</v>
      </c>
      <c r="E113" s="219" t="s">
        <v>209</v>
      </c>
      <c r="F113" s="220" t="s">
        <v>210</v>
      </c>
      <c r="G113" s="221" t="s">
        <v>121</v>
      </c>
      <c r="H113" s="222">
        <v>1</v>
      </c>
      <c r="I113" s="223"/>
      <c r="J113" s="224">
        <f>ROUND(I113*H113,2)</f>
        <v>0</v>
      </c>
      <c r="K113" s="220" t="s">
        <v>122</v>
      </c>
      <c r="L113" s="225"/>
      <c r="M113" s="226" t="s">
        <v>19</v>
      </c>
      <c r="N113" s="227" t="s">
        <v>40</v>
      </c>
      <c r="O113" s="84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6" t="s">
        <v>149</v>
      </c>
      <c r="AT113" s="216" t="s">
        <v>125</v>
      </c>
      <c r="AU113" s="216" t="s">
        <v>76</v>
      </c>
      <c r="AY113" s="17" t="s">
        <v>117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7" t="s">
        <v>76</v>
      </c>
      <c r="BK113" s="217">
        <f>ROUND(I113*H113,2)</f>
        <v>0</v>
      </c>
      <c r="BL113" s="17" t="s">
        <v>149</v>
      </c>
      <c r="BM113" s="216" t="s">
        <v>211</v>
      </c>
    </row>
    <row r="114" s="2" customFormat="1">
      <c r="A114" s="38"/>
      <c r="B114" s="39"/>
      <c r="C114" s="205" t="s">
        <v>212</v>
      </c>
      <c r="D114" s="205" t="s">
        <v>118</v>
      </c>
      <c r="E114" s="206" t="s">
        <v>213</v>
      </c>
      <c r="F114" s="207" t="s">
        <v>214</v>
      </c>
      <c r="G114" s="208" t="s">
        <v>121</v>
      </c>
      <c r="H114" s="209">
        <v>1</v>
      </c>
      <c r="I114" s="210"/>
      <c r="J114" s="211">
        <f>ROUND(I114*H114,2)</f>
        <v>0</v>
      </c>
      <c r="K114" s="207" t="s">
        <v>122</v>
      </c>
      <c r="L114" s="44"/>
      <c r="M114" s="212" t="s">
        <v>19</v>
      </c>
      <c r="N114" s="213" t="s">
        <v>40</v>
      </c>
      <c r="O114" s="84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6" t="s">
        <v>123</v>
      </c>
      <c r="AT114" s="216" t="s">
        <v>118</v>
      </c>
      <c r="AU114" s="216" t="s">
        <v>76</v>
      </c>
      <c r="AY114" s="17" t="s">
        <v>117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7" t="s">
        <v>76</v>
      </c>
      <c r="BK114" s="217">
        <f>ROUND(I114*H114,2)</f>
        <v>0</v>
      </c>
      <c r="BL114" s="17" t="s">
        <v>123</v>
      </c>
      <c r="BM114" s="216" t="s">
        <v>215</v>
      </c>
    </row>
    <row r="115" s="2" customFormat="1" ht="16.5" customHeight="1">
      <c r="A115" s="38"/>
      <c r="B115" s="39"/>
      <c r="C115" s="218" t="s">
        <v>216</v>
      </c>
      <c r="D115" s="218" t="s">
        <v>125</v>
      </c>
      <c r="E115" s="219" t="s">
        <v>217</v>
      </c>
      <c r="F115" s="220" t="s">
        <v>218</v>
      </c>
      <c r="G115" s="221" t="s">
        <v>121</v>
      </c>
      <c r="H115" s="222">
        <v>1</v>
      </c>
      <c r="I115" s="223"/>
      <c r="J115" s="224">
        <f>ROUND(I115*H115,2)</f>
        <v>0</v>
      </c>
      <c r="K115" s="220" t="s">
        <v>122</v>
      </c>
      <c r="L115" s="225"/>
      <c r="M115" s="226" t="s">
        <v>19</v>
      </c>
      <c r="N115" s="227" t="s">
        <v>40</v>
      </c>
      <c r="O115" s="84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6" t="s">
        <v>149</v>
      </c>
      <c r="AT115" s="216" t="s">
        <v>125</v>
      </c>
      <c r="AU115" s="216" t="s">
        <v>76</v>
      </c>
      <c r="AY115" s="17" t="s">
        <v>117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7" t="s">
        <v>76</v>
      </c>
      <c r="BK115" s="217">
        <f>ROUND(I115*H115,2)</f>
        <v>0</v>
      </c>
      <c r="BL115" s="17" t="s">
        <v>149</v>
      </c>
      <c r="BM115" s="216" t="s">
        <v>219</v>
      </c>
    </row>
    <row r="116" s="2" customFormat="1">
      <c r="A116" s="38"/>
      <c r="B116" s="39"/>
      <c r="C116" s="40"/>
      <c r="D116" s="228" t="s">
        <v>129</v>
      </c>
      <c r="E116" s="40"/>
      <c r="F116" s="229" t="s">
        <v>220</v>
      </c>
      <c r="G116" s="40"/>
      <c r="H116" s="40"/>
      <c r="I116" s="230"/>
      <c r="J116" s="40"/>
      <c r="K116" s="40"/>
      <c r="L116" s="44"/>
      <c r="M116" s="231"/>
      <c r="N116" s="232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129</v>
      </c>
      <c r="AU116" s="17" t="s">
        <v>76</v>
      </c>
    </row>
    <row r="117" s="2" customFormat="1" ht="16.5" customHeight="1">
      <c r="A117" s="38"/>
      <c r="B117" s="39"/>
      <c r="C117" s="205" t="s">
        <v>221</v>
      </c>
      <c r="D117" s="205" t="s">
        <v>118</v>
      </c>
      <c r="E117" s="206" t="s">
        <v>222</v>
      </c>
      <c r="F117" s="207" t="s">
        <v>223</v>
      </c>
      <c r="G117" s="208" t="s">
        <v>121</v>
      </c>
      <c r="H117" s="209">
        <v>1</v>
      </c>
      <c r="I117" s="210"/>
      <c r="J117" s="211">
        <f>ROUND(I117*H117,2)</f>
        <v>0</v>
      </c>
      <c r="K117" s="207" t="s">
        <v>122</v>
      </c>
      <c r="L117" s="44"/>
      <c r="M117" s="212" t="s">
        <v>19</v>
      </c>
      <c r="N117" s="213" t="s">
        <v>40</v>
      </c>
      <c r="O117" s="84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6" t="s">
        <v>123</v>
      </c>
      <c r="AT117" s="216" t="s">
        <v>118</v>
      </c>
      <c r="AU117" s="216" t="s">
        <v>76</v>
      </c>
      <c r="AY117" s="17" t="s">
        <v>117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7" t="s">
        <v>76</v>
      </c>
      <c r="BK117" s="217">
        <f>ROUND(I117*H117,2)</f>
        <v>0</v>
      </c>
      <c r="BL117" s="17" t="s">
        <v>123</v>
      </c>
      <c r="BM117" s="216" t="s">
        <v>224</v>
      </c>
    </row>
    <row r="118" s="2" customFormat="1">
      <c r="A118" s="38"/>
      <c r="B118" s="39"/>
      <c r="C118" s="218" t="s">
        <v>225</v>
      </c>
      <c r="D118" s="218" t="s">
        <v>125</v>
      </c>
      <c r="E118" s="219" t="s">
        <v>226</v>
      </c>
      <c r="F118" s="220" t="s">
        <v>227</v>
      </c>
      <c r="G118" s="221" t="s">
        <v>121</v>
      </c>
      <c r="H118" s="222">
        <v>3</v>
      </c>
      <c r="I118" s="223"/>
      <c r="J118" s="224">
        <f>ROUND(I118*H118,2)</f>
        <v>0</v>
      </c>
      <c r="K118" s="220" t="s">
        <v>122</v>
      </c>
      <c r="L118" s="225"/>
      <c r="M118" s="226" t="s">
        <v>19</v>
      </c>
      <c r="N118" s="227" t="s">
        <v>40</v>
      </c>
      <c r="O118" s="84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6" t="s">
        <v>149</v>
      </c>
      <c r="AT118" s="216" t="s">
        <v>125</v>
      </c>
      <c r="AU118" s="216" t="s">
        <v>76</v>
      </c>
      <c r="AY118" s="17" t="s">
        <v>117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7" t="s">
        <v>76</v>
      </c>
      <c r="BK118" s="217">
        <f>ROUND(I118*H118,2)</f>
        <v>0</v>
      </c>
      <c r="BL118" s="17" t="s">
        <v>149</v>
      </c>
      <c r="BM118" s="216" t="s">
        <v>228</v>
      </c>
    </row>
    <row r="119" s="2" customFormat="1">
      <c r="A119" s="38"/>
      <c r="B119" s="39"/>
      <c r="C119" s="218" t="s">
        <v>229</v>
      </c>
      <c r="D119" s="218" t="s">
        <v>125</v>
      </c>
      <c r="E119" s="219" t="s">
        <v>230</v>
      </c>
      <c r="F119" s="220" t="s">
        <v>231</v>
      </c>
      <c r="G119" s="221" t="s">
        <v>121</v>
      </c>
      <c r="H119" s="222">
        <v>1</v>
      </c>
      <c r="I119" s="223"/>
      <c r="J119" s="224">
        <f>ROUND(I119*H119,2)</f>
        <v>0</v>
      </c>
      <c r="K119" s="220" t="s">
        <v>122</v>
      </c>
      <c r="L119" s="225"/>
      <c r="M119" s="226" t="s">
        <v>19</v>
      </c>
      <c r="N119" s="227" t="s">
        <v>40</v>
      </c>
      <c r="O119" s="84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6" t="s">
        <v>149</v>
      </c>
      <c r="AT119" s="216" t="s">
        <v>125</v>
      </c>
      <c r="AU119" s="216" t="s">
        <v>76</v>
      </c>
      <c r="AY119" s="17" t="s">
        <v>117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7" t="s">
        <v>76</v>
      </c>
      <c r="BK119" s="217">
        <f>ROUND(I119*H119,2)</f>
        <v>0</v>
      </c>
      <c r="BL119" s="17" t="s">
        <v>149</v>
      </c>
      <c r="BM119" s="216" t="s">
        <v>232</v>
      </c>
    </row>
    <row r="120" s="2" customFormat="1" ht="21.75" customHeight="1">
      <c r="A120" s="38"/>
      <c r="B120" s="39"/>
      <c r="C120" s="205" t="s">
        <v>233</v>
      </c>
      <c r="D120" s="205" t="s">
        <v>118</v>
      </c>
      <c r="E120" s="206" t="s">
        <v>234</v>
      </c>
      <c r="F120" s="207" t="s">
        <v>235</v>
      </c>
      <c r="G120" s="208" t="s">
        <v>121</v>
      </c>
      <c r="H120" s="209">
        <v>1</v>
      </c>
      <c r="I120" s="210"/>
      <c r="J120" s="211">
        <f>ROUND(I120*H120,2)</f>
        <v>0</v>
      </c>
      <c r="K120" s="207" t="s">
        <v>122</v>
      </c>
      <c r="L120" s="44"/>
      <c r="M120" s="212" t="s">
        <v>19</v>
      </c>
      <c r="N120" s="213" t="s">
        <v>40</v>
      </c>
      <c r="O120" s="84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6" t="s">
        <v>236</v>
      </c>
      <c r="AT120" s="216" t="s">
        <v>118</v>
      </c>
      <c r="AU120" s="216" t="s">
        <v>76</v>
      </c>
      <c r="AY120" s="17" t="s">
        <v>117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7" t="s">
        <v>76</v>
      </c>
      <c r="BK120" s="217">
        <f>ROUND(I120*H120,2)</f>
        <v>0</v>
      </c>
      <c r="BL120" s="17" t="s">
        <v>236</v>
      </c>
      <c r="BM120" s="216" t="s">
        <v>237</v>
      </c>
    </row>
    <row r="121" s="2" customFormat="1" ht="21.75" customHeight="1">
      <c r="A121" s="38"/>
      <c r="B121" s="39"/>
      <c r="C121" s="218" t="s">
        <v>238</v>
      </c>
      <c r="D121" s="218" t="s">
        <v>125</v>
      </c>
      <c r="E121" s="219" t="s">
        <v>239</v>
      </c>
      <c r="F121" s="220" t="s">
        <v>240</v>
      </c>
      <c r="G121" s="221" t="s">
        <v>121</v>
      </c>
      <c r="H121" s="222">
        <v>3</v>
      </c>
      <c r="I121" s="223"/>
      <c r="J121" s="224">
        <f>ROUND(I121*H121,2)</f>
        <v>0</v>
      </c>
      <c r="K121" s="220" t="s">
        <v>122</v>
      </c>
      <c r="L121" s="225"/>
      <c r="M121" s="226" t="s">
        <v>19</v>
      </c>
      <c r="N121" s="227" t="s">
        <v>40</v>
      </c>
      <c r="O121" s="84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6" t="s">
        <v>123</v>
      </c>
      <c r="AT121" s="216" t="s">
        <v>125</v>
      </c>
      <c r="AU121" s="216" t="s">
        <v>76</v>
      </c>
      <c r="AY121" s="17" t="s">
        <v>117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7" t="s">
        <v>76</v>
      </c>
      <c r="BK121" s="217">
        <f>ROUND(I121*H121,2)</f>
        <v>0</v>
      </c>
      <c r="BL121" s="17" t="s">
        <v>123</v>
      </c>
      <c r="BM121" s="216" t="s">
        <v>241</v>
      </c>
    </row>
    <row r="122" s="2" customFormat="1" ht="21.75" customHeight="1">
      <c r="A122" s="38"/>
      <c r="B122" s="39"/>
      <c r="C122" s="218" t="s">
        <v>242</v>
      </c>
      <c r="D122" s="218" t="s">
        <v>125</v>
      </c>
      <c r="E122" s="219" t="s">
        <v>243</v>
      </c>
      <c r="F122" s="220" t="s">
        <v>244</v>
      </c>
      <c r="G122" s="221" t="s">
        <v>121</v>
      </c>
      <c r="H122" s="222">
        <v>6</v>
      </c>
      <c r="I122" s="223"/>
      <c r="J122" s="224">
        <f>ROUND(I122*H122,2)</f>
        <v>0</v>
      </c>
      <c r="K122" s="220" t="s">
        <v>122</v>
      </c>
      <c r="L122" s="225"/>
      <c r="M122" s="226" t="s">
        <v>19</v>
      </c>
      <c r="N122" s="227" t="s">
        <v>40</v>
      </c>
      <c r="O122" s="84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6" t="s">
        <v>123</v>
      </c>
      <c r="AT122" s="216" t="s">
        <v>125</v>
      </c>
      <c r="AU122" s="216" t="s">
        <v>76</v>
      </c>
      <c r="AY122" s="17" t="s">
        <v>117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7" t="s">
        <v>76</v>
      </c>
      <c r="BK122" s="217">
        <f>ROUND(I122*H122,2)</f>
        <v>0</v>
      </c>
      <c r="BL122" s="17" t="s">
        <v>123</v>
      </c>
      <c r="BM122" s="216" t="s">
        <v>245</v>
      </c>
    </row>
    <row r="123" s="2" customFormat="1" ht="21.75" customHeight="1">
      <c r="A123" s="38"/>
      <c r="B123" s="39"/>
      <c r="C123" s="205" t="s">
        <v>246</v>
      </c>
      <c r="D123" s="205" t="s">
        <v>118</v>
      </c>
      <c r="E123" s="206" t="s">
        <v>247</v>
      </c>
      <c r="F123" s="207" t="s">
        <v>248</v>
      </c>
      <c r="G123" s="208" t="s">
        <v>121</v>
      </c>
      <c r="H123" s="209">
        <v>9</v>
      </c>
      <c r="I123" s="210"/>
      <c r="J123" s="211">
        <f>ROUND(I123*H123,2)</f>
        <v>0</v>
      </c>
      <c r="K123" s="207" t="s">
        <v>122</v>
      </c>
      <c r="L123" s="44"/>
      <c r="M123" s="212" t="s">
        <v>19</v>
      </c>
      <c r="N123" s="213" t="s">
        <v>40</v>
      </c>
      <c r="O123" s="84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6" t="s">
        <v>123</v>
      </c>
      <c r="AT123" s="216" t="s">
        <v>118</v>
      </c>
      <c r="AU123" s="216" t="s">
        <v>76</v>
      </c>
      <c r="AY123" s="17" t="s">
        <v>117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7" t="s">
        <v>76</v>
      </c>
      <c r="BK123" s="217">
        <f>ROUND(I123*H123,2)</f>
        <v>0</v>
      </c>
      <c r="BL123" s="17" t="s">
        <v>123</v>
      </c>
      <c r="BM123" s="216" t="s">
        <v>249</v>
      </c>
    </row>
    <row r="124" s="2" customFormat="1" ht="21.75" customHeight="1">
      <c r="A124" s="38"/>
      <c r="B124" s="39"/>
      <c r="C124" s="218" t="s">
        <v>250</v>
      </c>
      <c r="D124" s="218" t="s">
        <v>125</v>
      </c>
      <c r="E124" s="219" t="s">
        <v>251</v>
      </c>
      <c r="F124" s="220" t="s">
        <v>252</v>
      </c>
      <c r="G124" s="221" t="s">
        <v>121</v>
      </c>
      <c r="H124" s="222">
        <v>1</v>
      </c>
      <c r="I124" s="223"/>
      <c r="J124" s="224">
        <f>ROUND(I124*H124,2)</f>
        <v>0</v>
      </c>
      <c r="K124" s="220" t="s">
        <v>122</v>
      </c>
      <c r="L124" s="225"/>
      <c r="M124" s="226" t="s">
        <v>19</v>
      </c>
      <c r="N124" s="227" t="s">
        <v>40</v>
      </c>
      <c r="O124" s="84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6" t="s">
        <v>149</v>
      </c>
      <c r="AT124" s="216" t="s">
        <v>125</v>
      </c>
      <c r="AU124" s="216" t="s">
        <v>76</v>
      </c>
      <c r="AY124" s="17" t="s">
        <v>117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7" t="s">
        <v>76</v>
      </c>
      <c r="BK124" s="217">
        <f>ROUND(I124*H124,2)</f>
        <v>0</v>
      </c>
      <c r="BL124" s="17" t="s">
        <v>149</v>
      </c>
      <c r="BM124" s="216" t="s">
        <v>253</v>
      </c>
    </row>
    <row r="125" s="2" customFormat="1" ht="21.75" customHeight="1">
      <c r="A125" s="38"/>
      <c r="B125" s="39"/>
      <c r="C125" s="205" t="s">
        <v>254</v>
      </c>
      <c r="D125" s="205" t="s">
        <v>118</v>
      </c>
      <c r="E125" s="206" t="s">
        <v>255</v>
      </c>
      <c r="F125" s="207" t="s">
        <v>256</v>
      </c>
      <c r="G125" s="208" t="s">
        <v>121</v>
      </c>
      <c r="H125" s="209">
        <v>1</v>
      </c>
      <c r="I125" s="210"/>
      <c r="J125" s="211">
        <f>ROUND(I125*H125,2)</f>
        <v>0</v>
      </c>
      <c r="K125" s="207" t="s">
        <v>122</v>
      </c>
      <c r="L125" s="44"/>
      <c r="M125" s="212" t="s">
        <v>19</v>
      </c>
      <c r="N125" s="213" t="s">
        <v>40</v>
      </c>
      <c r="O125" s="84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6" t="s">
        <v>76</v>
      </c>
      <c r="AT125" s="216" t="s">
        <v>118</v>
      </c>
      <c r="AU125" s="216" t="s">
        <v>76</v>
      </c>
      <c r="AY125" s="17" t="s">
        <v>117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7" t="s">
        <v>76</v>
      </c>
      <c r="BK125" s="217">
        <f>ROUND(I125*H125,2)</f>
        <v>0</v>
      </c>
      <c r="BL125" s="17" t="s">
        <v>76</v>
      </c>
      <c r="BM125" s="216" t="s">
        <v>257</v>
      </c>
    </row>
    <row r="126" s="2" customFormat="1" ht="16.5" customHeight="1">
      <c r="A126" s="38"/>
      <c r="B126" s="39"/>
      <c r="C126" s="218" t="s">
        <v>258</v>
      </c>
      <c r="D126" s="218" t="s">
        <v>125</v>
      </c>
      <c r="E126" s="219" t="s">
        <v>259</v>
      </c>
      <c r="F126" s="220" t="s">
        <v>260</v>
      </c>
      <c r="G126" s="221" t="s">
        <v>121</v>
      </c>
      <c r="H126" s="222">
        <v>4</v>
      </c>
      <c r="I126" s="223"/>
      <c r="J126" s="224">
        <f>ROUND(I126*H126,2)</f>
        <v>0</v>
      </c>
      <c r="K126" s="220" t="s">
        <v>122</v>
      </c>
      <c r="L126" s="225"/>
      <c r="M126" s="226" t="s">
        <v>19</v>
      </c>
      <c r="N126" s="227" t="s">
        <v>40</v>
      </c>
      <c r="O126" s="84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6" t="s">
        <v>149</v>
      </c>
      <c r="AT126" s="216" t="s">
        <v>125</v>
      </c>
      <c r="AU126" s="216" t="s">
        <v>76</v>
      </c>
      <c r="AY126" s="17" t="s">
        <v>117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7" t="s">
        <v>76</v>
      </c>
      <c r="BK126" s="217">
        <f>ROUND(I126*H126,2)</f>
        <v>0</v>
      </c>
      <c r="BL126" s="17" t="s">
        <v>149</v>
      </c>
      <c r="BM126" s="216" t="s">
        <v>261</v>
      </c>
    </row>
    <row r="127" s="2" customFormat="1">
      <c r="A127" s="38"/>
      <c r="B127" s="39"/>
      <c r="C127" s="205" t="s">
        <v>262</v>
      </c>
      <c r="D127" s="205" t="s">
        <v>118</v>
      </c>
      <c r="E127" s="206" t="s">
        <v>263</v>
      </c>
      <c r="F127" s="207" t="s">
        <v>264</v>
      </c>
      <c r="G127" s="208" t="s">
        <v>121</v>
      </c>
      <c r="H127" s="209">
        <v>4</v>
      </c>
      <c r="I127" s="210"/>
      <c r="J127" s="211">
        <f>ROUND(I127*H127,2)</f>
        <v>0</v>
      </c>
      <c r="K127" s="207" t="s">
        <v>122</v>
      </c>
      <c r="L127" s="44"/>
      <c r="M127" s="212" t="s">
        <v>19</v>
      </c>
      <c r="N127" s="213" t="s">
        <v>40</v>
      </c>
      <c r="O127" s="84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6" t="s">
        <v>76</v>
      </c>
      <c r="AT127" s="216" t="s">
        <v>118</v>
      </c>
      <c r="AU127" s="216" t="s">
        <v>76</v>
      </c>
      <c r="AY127" s="17" t="s">
        <v>117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7" t="s">
        <v>76</v>
      </c>
      <c r="BK127" s="217">
        <f>ROUND(I127*H127,2)</f>
        <v>0</v>
      </c>
      <c r="BL127" s="17" t="s">
        <v>76</v>
      </c>
      <c r="BM127" s="216" t="s">
        <v>265</v>
      </c>
    </row>
    <row r="128" s="2" customFormat="1" ht="16.5" customHeight="1">
      <c r="A128" s="38"/>
      <c r="B128" s="39"/>
      <c r="C128" s="218" t="s">
        <v>266</v>
      </c>
      <c r="D128" s="218" t="s">
        <v>125</v>
      </c>
      <c r="E128" s="219" t="s">
        <v>267</v>
      </c>
      <c r="F128" s="220" t="s">
        <v>268</v>
      </c>
      <c r="G128" s="221" t="s">
        <v>121</v>
      </c>
      <c r="H128" s="222">
        <v>4</v>
      </c>
      <c r="I128" s="223"/>
      <c r="J128" s="224">
        <f>ROUND(I128*H128,2)</f>
        <v>0</v>
      </c>
      <c r="K128" s="220" t="s">
        <v>122</v>
      </c>
      <c r="L128" s="225"/>
      <c r="M128" s="226" t="s">
        <v>19</v>
      </c>
      <c r="N128" s="227" t="s">
        <v>40</v>
      </c>
      <c r="O128" s="84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6" t="s">
        <v>149</v>
      </c>
      <c r="AT128" s="216" t="s">
        <v>125</v>
      </c>
      <c r="AU128" s="216" t="s">
        <v>76</v>
      </c>
      <c r="AY128" s="17" t="s">
        <v>117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7" t="s">
        <v>76</v>
      </c>
      <c r="BK128" s="217">
        <f>ROUND(I128*H128,2)</f>
        <v>0</v>
      </c>
      <c r="BL128" s="17" t="s">
        <v>149</v>
      </c>
      <c r="BM128" s="216" t="s">
        <v>269</v>
      </c>
    </row>
    <row r="129" s="2" customFormat="1" ht="21.75" customHeight="1">
      <c r="A129" s="38"/>
      <c r="B129" s="39"/>
      <c r="C129" s="218" t="s">
        <v>270</v>
      </c>
      <c r="D129" s="218" t="s">
        <v>125</v>
      </c>
      <c r="E129" s="219" t="s">
        <v>271</v>
      </c>
      <c r="F129" s="220" t="s">
        <v>272</v>
      </c>
      <c r="G129" s="221" t="s">
        <v>273</v>
      </c>
      <c r="H129" s="222">
        <v>4</v>
      </c>
      <c r="I129" s="223"/>
      <c r="J129" s="224">
        <f>ROUND(I129*H129,2)</f>
        <v>0</v>
      </c>
      <c r="K129" s="220" t="s">
        <v>122</v>
      </c>
      <c r="L129" s="225"/>
      <c r="M129" s="226" t="s">
        <v>19</v>
      </c>
      <c r="N129" s="227" t="s">
        <v>40</v>
      </c>
      <c r="O129" s="84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6" t="s">
        <v>149</v>
      </c>
      <c r="AT129" s="216" t="s">
        <v>125</v>
      </c>
      <c r="AU129" s="216" t="s">
        <v>76</v>
      </c>
      <c r="AY129" s="17" t="s">
        <v>117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7" t="s">
        <v>76</v>
      </c>
      <c r="BK129" s="217">
        <f>ROUND(I129*H129,2)</f>
        <v>0</v>
      </c>
      <c r="BL129" s="17" t="s">
        <v>149</v>
      </c>
      <c r="BM129" s="216" t="s">
        <v>274</v>
      </c>
    </row>
    <row r="130" s="2" customFormat="1" ht="16.5" customHeight="1">
      <c r="A130" s="38"/>
      <c r="B130" s="39"/>
      <c r="C130" s="205" t="s">
        <v>275</v>
      </c>
      <c r="D130" s="205" t="s">
        <v>118</v>
      </c>
      <c r="E130" s="206" t="s">
        <v>276</v>
      </c>
      <c r="F130" s="207" t="s">
        <v>277</v>
      </c>
      <c r="G130" s="208" t="s">
        <v>121</v>
      </c>
      <c r="H130" s="209">
        <v>4</v>
      </c>
      <c r="I130" s="210"/>
      <c r="J130" s="211">
        <f>ROUND(I130*H130,2)</f>
        <v>0</v>
      </c>
      <c r="K130" s="207" t="s">
        <v>122</v>
      </c>
      <c r="L130" s="44"/>
      <c r="M130" s="212" t="s">
        <v>19</v>
      </c>
      <c r="N130" s="213" t="s">
        <v>40</v>
      </c>
      <c r="O130" s="84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6" t="s">
        <v>76</v>
      </c>
      <c r="AT130" s="216" t="s">
        <v>118</v>
      </c>
      <c r="AU130" s="216" t="s">
        <v>76</v>
      </c>
      <c r="AY130" s="17" t="s">
        <v>117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7" t="s">
        <v>76</v>
      </c>
      <c r="BK130" s="217">
        <f>ROUND(I130*H130,2)</f>
        <v>0</v>
      </c>
      <c r="BL130" s="17" t="s">
        <v>76</v>
      </c>
      <c r="BM130" s="216" t="s">
        <v>278</v>
      </c>
    </row>
    <row r="131" s="2" customFormat="1" ht="16.5" customHeight="1">
      <c r="A131" s="38"/>
      <c r="B131" s="39"/>
      <c r="C131" s="218" t="s">
        <v>279</v>
      </c>
      <c r="D131" s="218" t="s">
        <v>125</v>
      </c>
      <c r="E131" s="219" t="s">
        <v>280</v>
      </c>
      <c r="F131" s="220" t="s">
        <v>281</v>
      </c>
      <c r="G131" s="221" t="s">
        <v>121</v>
      </c>
      <c r="H131" s="222">
        <v>4</v>
      </c>
      <c r="I131" s="223"/>
      <c r="J131" s="224">
        <f>ROUND(I131*H131,2)</f>
        <v>0</v>
      </c>
      <c r="K131" s="220" t="s">
        <v>122</v>
      </c>
      <c r="L131" s="225"/>
      <c r="M131" s="226" t="s">
        <v>19</v>
      </c>
      <c r="N131" s="227" t="s">
        <v>40</v>
      </c>
      <c r="O131" s="84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6" t="s">
        <v>149</v>
      </c>
      <c r="AT131" s="216" t="s">
        <v>125</v>
      </c>
      <c r="AU131" s="216" t="s">
        <v>76</v>
      </c>
      <c r="AY131" s="17" t="s">
        <v>117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7" t="s">
        <v>76</v>
      </c>
      <c r="BK131" s="217">
        <f>ROUND(I131*H131,2)</f>
        <v>0</v>
      </c>
      <c r="BL131" s="17" t="s">
        <v>149</v>
      </c>
      <c r="BM131" s="216" t="s">
        <v>282</v>
      </c>
    </row>
    <row r="132" s="2" customFormat="1" ht="16.5" customHeight="1">
      <c r="A132" s="38"/>
      <c r="B132" s="39"/>
      <c r="C132" s="218" t="s">
        <v>283</v>
      </c>
      <c r="D132" s="218" t="s">
        <v>125</v>
      </c>
      <c r="E132" s="219" t="s">
        <v>284</v>
      </c>
      <c r="F132" s="220" t="s">
        <v>285</v>
      </c>
      <c r="G132" s="221" t="s">
        <v>121</v>
      </c>
      <c r="H132" s="222">
        <v>4</v>
      </c>
      <c r="I132" s="223"/>
      <c r="J132" s="224">
        <f>ROUND(I132*H132,2)</f>
        <v>0</v>
      </c>
      <c r="K132" s="220" t="s">
        <v>122</v>
      </c>
      <c r="L132" s="225"/>
      <c r="M132" s="226" t="s">
        <v>19</v>
      </c>
      <c r="N132" s="227" t="s">
        <v>40</v>
      </c>
      <c r="O132" s="84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6" t="s">
        <v>149</v>
      </c>
      <c r="AT132" s="216" t="s">
        <v>125</v>
      </c>
      <c r="AU132" s="216" t="s">
        <v>76</v>
      </c>
      <c r="AY132" s="17" t="s">
        <v>117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7" t="s">
        <v>76</v>
      </c>
      <c r="BK132" s="217">
        <f>ROUND(I132*H132,2)</f>
        <v>0</v>
      </c>
      <c r="BL132" s="17" t="s">
        <v>149</v>
      </c>
      <c r="BM132" s="216" t="s">
        <v>286</v>
      </c>
    </row>
    <row r="133" s="2" customFormat="1" ht="16.5" customHeight="1">
      <c r="A133" s="38"/>
      <c r="B133" s="39"/>
      <c r="C133" s="218" t="s">
        <v>287</v>
      </c>
      <c r="D133" s="218" t="s">
        <v>125</v>
      </c>
      <c r="E133" s="219" t="s">
        <v>288</v>
      </c>
      <c r="F133" s="220" t="s">
        <v>289</v>
      </c>
      <c r="G133" s="221" t="s">
        <v>121</v>
      </c>
      <c r="H133" s="222">
        <v>4</v>
      </c>
      <c r="I133" s="223"/>
      <c r="J133" s="224">
        <f>ROUND(I133*H133,2)</f>
        <v>0</v>
      </c>
      <c r="K133" s="220" t="s">
        <v>122</v>
      </c>
      <c r="L133" s="225"/>
      <c r="M133" s="226" t="s">
        <v>19</v>
      </c>
      <c r="N133" s="227" t="s">
        <v>40</v>
      </c>
      <c r="O133" s="84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6" t="s">
        <v>149</v>
      </c>
      <c r="AT133" s="216" t="s">
        <v>125</v>
      </c>
      <c r="AU133" s="216" t="s">
        <v>76</v>
      </c>
      <c r="AY133" s="17" t="s">
        <v>117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7" t="s">
        <v>76</v>
      </c>
      <c r="BK133" s="217">
        <f>ROUND(I133*H133,2)</f>
        <v>0</v>
      </c>
      <c r="BL133" s="17" t="s">
        <v>149</v>
      </c>
      <c r="BM133" s="216" t="s">
        <v>290</v>
      </c>
    </row>
    <row r="134" s="2" customFormat="1" ht="21.75" customHeight="1">
      <c r="A134" s="38"/>
      <c r="B134" s="39"/>
      <c r="C134" s="205" t="s">
        <v>291</v>
      </c>
      <c r="D134" s="205" t="s">
        <v>118</v>
      </c>
      <c r="E134" s="206" t="s">
        <v>292</v>
      </c>
      <c r="F134" s="207" t="s">
        <v>293</v>
      </c>
      <c r="G134" s="208" t="s">
        <v>121</v>
      </c>
      <c r="H134" s="209">
        <v>4</v>
      </c>
      <c r="I134" s="210"/>
      <c r="J134" s="211">
        <f>ROUND(I134*H134,2)</f>
        <v>0</v>
      </c>
      <c r="K134" s="207" t="s">
        <v>122</v>
      </c>
      <c r="L134" s="44"/>
      <c r="M134" s="212" t="s">
        <v>19</v>
      </c>
      <c r="N134" s="213" t="s">
        <v>40</v>
      </c>
      <c r="O134" s="84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6" t="s">
        <v>76</v>
      </c>
      <c r="AT134" s="216" t="s">
        <v>118</v>
      </c>
      <c r="AU134" s="216" t="s">
        <v>76</v>
      </c>
      <c r="AY134" s="17" t="s">
        <v>117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7" t="s">
        <v>76</v>
      </c>
      <c r="BK134" s="217">
        <f>ROUND(I134*H134,2)</f>
        <v>0</v>
      </c>
      <c r="BL134" s="17" t="s">
        <v>76</v>
      </c>
      <c r="BM134" s="216" t="s">
        <v>294</v>
      </c>
    </row>
    <row r="135" s="2" customFormat="1" ht="16.5" customHeight="1">
      <c r="A135" s="38"/>
      <c r="B135" s="39"/>
      <c r="C135" s="218" t="s">
        <v>295</v>
      </c>
      <c r="D135" s="218" t="s">
        <v>125</v>
      </c>
      <c r="E135" s="219" t="s">
        <v>296</v>
      </c>
      <c r="F135" s="220" t="s">
        <v>297</v>
      </c>
      <c r="G135" s="221" t="s">
        <v>121</v>
      </c>
      <c r="H135" s="222">
        <v>1</v>
      </c>
      <c r="I135" s="223"/>
      <c r="J135" s="224">
        <f>ROUND(I135*H135,2)</f>
        <v>0</v>
      </c>
      <c r="K135" s="220" t="s">
        <v>122</v>
      </c>
      <c r="L135" s="225"/>
      <c r="M135" s="226" t="s">
        <v>19</v>
      </c>
      <c r="N135" s="227" t="s">
        <v>40</v>
      </c>
      <c r="O135" s="84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6" t="s">
        <v>149</v>
      </c>
      <c r="AT135" s="216" t="s">
        <v>125</v>
      </c>
      <c r="AU135" s="216" t="s">
        <v>76</v>
      </c>
      <c r="AY135" s="17" t="s">
        <v>117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7" t="s">
        <v>76</v>
      </c>
      <c r="BK135" s="217">
        <f>ROUND(I135*H135,2)</f>
        <v>0</v>
      </c>
      <c r="BL135" s="17" t="s">
        <v>149</v>
      </c>
      <c r="BM135" s="216" t="s">
        <v>298</v>
      </c>
    </row>
    <row r="136" s="2" customFormat="1" ht="16.5" customHeight="1">
      <c r="A136" s="38"/>
      <c r="B136" s="39"/>
      <c r="C136" s="218" t="s">
        <v>299</v>
      </c>
      <c r="D136" s="218" t="s">
        <v>125</v>
      </c>
      <c r="E136" s="219" t="s">
        <v>300</v>
      </c>
      <c r="F136" s="220" t="s">
        <v>301</v>
      </c>
      <c r="G136" s="221" t="s">
        <v>121</v>
      </c>
      <c r="H136" s="222">
        <v>5</v>
      </c>
      <c r="I136" s="223"/>
      <c r="J136" s="224">
        <f>ROUND(I136*H136,2)</f>
        <v>0</v>
      </c>
      <c r="K136" s="220" t="s">
        <v>122</v>
      </c>
      <c r="L136" s="225"/>
      <c r="M136" s="226" t="s">
        <v>19</v>
      </c>
      <c r="N136" s="227" t="s">
        <v>40</v>
      </c>
      <c r="O136" s="84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6" t="s">
        <v>149</v>
      </c>
      <c r="AT136" s="216" t="s">
        <v>125</v>
      </c>
      <c r="AU136" s="216" t="s">
        <v>76</v>
      </c>
      <c r="AY136" s="17" t="s">
        <v>117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7" t="s">
        <v>76</v>
      </c>
      <c r="BK136" s="217">
        <f>ROUND(I136*H136,2)</f>
        <v>0</v>
      </c>
      <c r="BL136" s="17" t="s">
        <v>149</v>
      </c>
      <c r="BM136" s="216" t="s">
        <v>302</v>
      </c>
    </row>
    <row r="137" s="2" customFormat="1">
      <c r="A137" s="38"/>
      <c r="B137" s="39"/>
      <c r="C137" s="205" t="s">
        <v>303</v>
      </c>
      <c r="D137" s="205" t="s">
        <v>118</v>
      </c>
      <c r="E137" s="206" t="s">
        <v>304</v>
      </c>
      <c r="F137" s="207" t="s">
        <v>305</v>
      </c>
      <c r="G137" s="208" t="s">
        <v>121</v>
      </c>
      <c r="H137" s="209">
        <v>5</v>
      </c>
      <c r="I137" s="210"/>
      <c r="J137" s="211">
        <f>ROUND(I137*H137,2)</f>
        <v>0</v>
      </c>
      <c r="K137" s="207" t="s">
        <v>122</v>
      </c>
      <c r="L137" s="44"/>
      <c r="M137" s="212" t="s">
        <v>19</v>
      </c>
      <c r="N137" s="213" t="s">
        <v>40</v>
      </c>
      <c r="O137" s="84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6" t="s">
        <v>76</v>
      </c>
      <c r="AT137" s="216" t="s">
        <v>118</v>
      </c>
      <c r="AU137" s="216" t="s">
        <v>76</v>
      </c>
      <c r="AY137" s="17" t="s">
        <v>117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7" t="s">
        <v>76</v>
      </c>
      <c r="BK137" s="217">
        <f>ROUND(I137*H137,2)</f>
        <v>0</v>
      </c>
      <c r="BL137" s="17" t="s">
        <v>76</v>
      </c>
      <c r="BM137" s="216" t="s">
        <v>306</v>
      </c>
    </row>
    <row r="138" s="2" customFormat="1" ht="21.75" customHeight="1">
      <c r="A138" s="38"/>
      <c r="B138" s="39"/>
      <c r="C138" s="218" t="s">
        <v>307</v>
      </c>
      <c r="D138" s="218" t="s">
        <v>125</v>
      </c>
      <c r="E138" s="219" t="s">
        <v>308</v>
      </c>
      <c r="F138" s="220" t="s">
        <v>309</v>
      </c>
      <c r="G138" s="221" t="s">
        <v>121</v>
      </c>
      <c r="H138" s="222">
        <v>2</v>
      </c>
      <c r="I138" s="223"/>
      <c r="J138" s="224">
        <f>ROUND(I138*H138,2)</f>
        <v>0</v>
      </c>
      <c r="K138" s="220" t="s">
        <v>122</v>
      </c>
      <c r="L138" s="225"/>
      <c r="M138" s="226" t="s">
        <v>19</v>
      </c>
      <c r="N138" s="227" t="s">
        <v>40</v>
      </c>
      <c r="O138" s="84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6" t="s">
        <v>78</v>
      </c>
      <c r="AT138" s="216" t="s">
        <v>125</v>
      </c>
      <c r="AU138" s="216" t="s">
        <v>76</v>
      </c>
      <c r="AY138" s="17" t="s">
        <v>117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7" t="s">
        <v>76</v>
      </c>
      <c r="BK138" s="217">
        <f>ROUND(I138*H138,2)</f>
        <v>0</v>
      </c>
      <c r="BL138" s="17" t="s">
        <v>76</v>
      </c>
      <c r="BM138" s="216" t="s">
        <v>310</v>
      </c>
    </row>
    <row r="139" s="2" customFormat="1" ht="21.75" customHeight="1">
      <c r="A139" s="38"/>
      <c r="B139" s="39"/>
      <c r="C139" s="218" t="s">
        <v>311</v>
      </c>
      <c r="D139" s="218" t="s">
        <v>125</v>
      </c>
      <c r="E139" s="219" t="s">
        <v>312</v>
      </c>
      <c r="F139" s="220" t="s">
        <v>313</v>
      </c>
      <c r="G139" s="221" t="s">
        <v>121</v>
      </c>
      <c r="H139" s="222">
        <v>2</v>
      </c>
      <c r="I139" s="223"/>
      <c r="J139" s="224">
        <f>ROUND(I139*H139,2)</f>
        <v>0</v>
      </c>
      <c r="K139" s="220" t="s">
        <v>122</v>
      </c>
      <c r="L139" s="225"/>
      <c r="M139" s="226" t="s">
        <v>19</v>
      </c>
      <c r="N139" s="227" t="s">
        <v>40</v>
      </c>
      <c r="O139" s="84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6" t="s">
        <v>78</v>
      </c>
      <c r="AT139" s="216" t="s">
        <v>125</v>
      </c>
      <c r="AU139" s="216" t="s">
        <v>76</v>
      </c>
      <c r="AY139" s="17" t="s">
        <v>117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7" t="s">
        <v>76</v>
      </c>
      <c r="BK139" s="217">
        <f>ROUND(I139*H139,2)</f>
        <v>0</v>
      </c>
      <c r="BL139" s="17" t="s">
        <v>76</v>
      </c>
      <c r="BM139" s="216" t="s">
        <v>314</v>
      </c>
    </row>
    <row r="140" s="2" customFormat="1" ht="16.5" customHeight="1">
      <c r="A140" s="38"/>
      <c r="B140" s="39"/>
      <c r="C140" s="218" t="s">
        <v>315</v>
      </c>
      <c r="D140" s="218" t="s">
        <v>125</v>
      </c>
      <c r="E140" s="219" t="s">
        <v>316</v>
      </c>
      <c r="F140" s="220" t="s">
        <v>317</v>
      </c>
      <c r="G140" s="221" t="s">
        <v>121</v>
      </c>
      <c r="H140" s="222">
        <v>8</v>
      </c>
      <c r="I140" s="223"/>
      <c r="J140" s="224">
        <f>ROUND(I140*H140,2)</f>
        <v>0</v>
      </c>
      <c r="K140" s="220" t="s">
        <v>122</v>
      </c>
      <c r="L140" s="225"/>
      <c r="M140" s="226" t="s">
        <v>19</v>
      </c>
      <c r="N140" s="227" t="s">
        <v>40</v>
      </c>
      <c r="O140" s="84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6" t="s">
        <v>78</v>
      </c>
      <c r="AT140" s="216" t="s">
        <v>125</v>
      </c>
      <c r="AU140" s="216" t="s">
        <v>76</v>
      </c>
      <c r="AY140" s="17" t="s">
        <v>117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7" t="s">
        <v>76</v>
      </c>
      <c r="BK140" s="217">
        <f>ROUND(I140*H140,2)</f>
        <v>0</v>
      </c>
      <c r="BL140" s="17" t="s">
        <v>76</v>
      </c>
      <c r="BM140" s="216" t="s">
        <v>318</v>
      </c>
    </row>
    <row r="141" s="2" customFormat="1">
      <c r="A141" s="38"/>
      <c r="B141" s="39"/>
      <c r="C141" s="205" t="s">
        <v>319</v>
      </c>
      <c r="D141" s="205" t="s">
        <v>118</v>
      </c>
      <c r="E141" s="206" t="s">
        <v>320</v>
      </c>
      <c r="F141" s="207" t="s">
        <v>321</v>
      </c>
      <c r="G141" s="208" t="s">
        <v>121</v>
      </c>
      <c r="H141" s="209">
        <v>6</v>
      </c>
      <c r="I141" s="210"/>
      <c r="J141" s="211">
        <f>ROUND(I141*H141,2)</f>
        <v>0</v>
      </c>
      <c r="K141" s="207" t="s">
        <v>122</v>
      </c>
      <c r="L141" s="44"/>
      <c r="M141" s="212" t="s">
        <v>19</v>
      </c>
      <c r="N141" s="213" t="s">
        <v>40</v>
      </c>
      <c r="O141" s="84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6" t="s">
        <v>76</v>
      </c>
      <c r="AT141" s="216" t="s">
        <v>118</v>
      </c>
      <c r="AU141" s="216" t="s">
        <v>76</v>
      </c>
      <c r="AY141" s="17" t="s">
        <v>117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7" t="s">
        <v>76</v>
      </c>
      <c r="BK141" s="217">
        <f>ROUND(I141*H141,2)</f>
        <v>0</v>
      </c>
      <c r="BL141" s="17" t="s">
        <v>76</v>
      </c>
      <c r="BM141" s="216" t="s">
        <v>322</v>
      </c>
    </row>
    <row r="142" s="2" customFormat="1" ht="21.75" customHeight="1">
      <c r="A142" s="38"/>
      <c r="B142" s="39"/>
      <c r="C142" s="218" t="s">
        <v>323</v>
      </c>
      <c r="D142" s="218" t="s">
        <v>125</v>
      </c>
      <c r="E142" s="219" t="s">
        <v>324</v>
      </c>
      <c r="F142" s="220" t="s">
        <v>325</v>
      </c>
      <c r="G142" s="221" t="s">
        <v>326</v>
      </c>
      <c r="H142" s="222">
        <v>105</v>
      </c>
      <c r="I142" s="223"/>
      <c r="J142" s="224">
        <f>ROUND(I142*H142,2)</f>
        <v>0</v>
      </c>
      <c r="K142" s="220" t="s">
        <v>122</v>
      </c>
      <c r="L142" s="225"/>
      <c r="M142" s="226" t="s">
        <v>19</v>
      </c>
      <c r="N142" s="227" t="s">
        <v>40</v>
      </c>
      <c r="O142" s="84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6" t="s">
        <v>149</v>
      </c>
      <c r="AT142" s="216" t="s">
        <v>125</v>
      </c>
      <c r="AU142" s="216" t="s">
        <v>76</v>
      </c>
      <c r="AY142" s="17" t="s">
        <v>117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7" t="s">
        <v>76</v>
      </c>
      <c r="BK142" s="217">
        <f>ROUND(I142*H142,2)</f>
        <v>0</v>
      </c>
      <c r="BL142" s="17" t="s">
        <v>149</v>
      </c>
      <c r="BM142" s="216" t="s">
        <v>327</v>
      </c>
    </row>
    <row r="143" s="2" customFormat="1" ht="21.75" customHeight="1">
      <c r="A143" s="38"/>
      <c r="B143" s="39"/>
      <c r="C143" s="218" t="s">
        <v>328</v>
      </c>
      <c r="D143" s="218" t="s">
        <v>125</v>
      </c>
      <c r="E143" s="219" t="s">
        <v>329</v>
      </c>
      <c r="F143" s="220" t="s">
        <v>330</v>
      </c>
      <c r="G143" s="221" t="s">
        <v>326</v>
      </c>
      <c r="H143" s="222">
        <v>1750</v>
      </c>
      <c r="I143" s="223"/>
      <c r="J143" s="224">
        <f>ROUND(I143*H143,2)</f>
        <v>0</v>
      </c>
      <c r="K143" s="220" t="s">
        <v>122</v>
      </c>
      <c r="L143" s="225"/>
      <c r="M143" s="226" t="s">
        <v>19</v>
      </c>
      <c r="N143" s="227" t="s">
        <v>40</v>
      </c>
      <c r="O143" s="84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6" t="s">
        <v>149</v>
      </c>
      <c r="AT143" s="216" t="s">
        <v>125</v>
      </c>
      <c r="AU143" s="216" t="s">
        <v>76</v>
      </c>
      <c r="AY143" s="17" t="s">
        <v>117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7" t="s">
        <v>76</v>
      </c>
      <c r="BK143" s="217">
        <f>ROUND(I143*H143,2)</f>
        <v>0</v>
      </c>
      <c r="BL143" s="17" t="s">
        <v>149</v>
      </c>
      <c r="BM143" s="216" t="s">
        <v>331</v>
      </c>
    </row>
    <row r="144" s="2" customFormat="1" ht="55.5" customHeight="1">
      <c r="A144" s="38"/>
      <c r="B144" s="39"/>
      <c r="C144" s="205" t="s">
        <v>332</v>
      </c>
      <c r="D144" s="205" t="s">
        <v>118</v>
      </c>
      <c r="E144" s="206" t="s">
        <v>333</v>
      </c>
      <c r="F144" s="207" t="s">
        <v>334</v>
      </c>
      <c r="G144" s="208" t="s">
        <v>326</v>
      </c>
      <c r="H144" s="209">
        <v>1855</v>
      </c>
      <c r="I144" s="210"/>
      <c r="J144" s="211">
        <f>ROUND(I144*H144,2)</f>
        <v>0</v>
      </c>
      <c r="K144" s="207" t="s">
        <v>122</v>
      </c>
      <c r="L144" s="44"/>
      <c r="M144" s="212" t="s">
        <v>19</v>
      </c>
      <c r="N144" s="213" t="s">
        <v>40</v>
      </c>
      <c r="O144" s="84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6" t="s">
        <v>123</v>
      </c>
      <c r="AT144" s="216" t="s">
        <v>118</v>
      </c>
      <c r="AU144" s="216" t="s">
        <v>76</v>
      </c>
      <c r="AY144" s="17" t="s">
        <v>117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7" t="s">
        <v>76</v>
      </c>
      <c r="BK144" s="217">
        <f>ROUND(I144*H144,2)</f>
        <v>0</v>
      </c>
      <c r="BL144" s="17" t="s">
        <v>123</v>
      </c>
      <c r="BM144" s="216" t="s">
        <v>335</v>
      </c>
    </row>
    <row r="145" s="2" customFormat="1" ht="21.75" customHeight="1">
      <c r="A145" s="38"/>
      <c r="B145" s="39"/>
      <c r="C145" s="218" t="s">
        <v>336</v>
      </c>
      <c r="D145" s="218" t="s">
        <v>125</v>
      </c>
      <c r="E145" s="219" t="s">
        <v>337</v>
      </c>
      <c r="F145" s="220" t="s">
        <v>338</v>
      </c>
      <c r="G145" s="221" t="s">
        <v>326</v>
      </c>
      <c r="H145" s="222">
        <v>1535</v>
      </c>
      <c r="I145" s="223"/>
      <c r="J145" s="224">
        <f>ROUND(I145*H145,2)</f>
        <v>0</v>
      </c>
      <c r="K145" s="220" t="s">
        <v>122</v>
      </c>
      <c r="L145" s="225"/>
      <c r="M145" s="226" t="s">
        <v>19</v>
      </c>
      <c r="N145" s="227" t="s">
        <v>40</v>
      </c>
      <c r="O145" s="84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6" t="s">
        <v>149</v>
      </c>
      <c r="AT145" s="216" t="s">
        <v>125</v>
      </c>
      <c r="AU145" s="216" t="s">
        <v>76</v>
      </c>
      <c r="AY145" s="17" t="s">
        <v>117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7" t="s">
        <v>76</v>
      </c>
      <c r="BK145" s="217">
        <f>ROUND(I145*H145,2)</f>
        <v>0</v>
      </c>
      <c r="BL145" s="17" t="s">
        <v>149</v>
      </c>
      <c r="BM145" s="216" t="s">
        <v>339</v>
      </c>
    </row>
    <row r="146" s="2" customFormat="1">
      <c r="A146" s="38"/>
      <c r="B146" s="39"/>
      <c r="C146" s="40"/>
      <c r="D146" s="228" t="s">
        <v>129</v>
      </c>
      <c r="E146" s="40"/>
      <c r="F146" s="229" t="s">
        <v>340</v>
      </c>
      <c r="G146" s="40"/>
      <c r="H146" s="40"/>
      <c r="I146" s="230"/>
      <c r="J146" s="40"/>
      <c r="K146" s="40"/>
      <c r="L146" s="44"/>
      <c r="M146" s="231"/>
      <c r="N146" s="232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129</v>
      </c>
      <c r="AU146" s="17" t="s">
        <v>76</v>
      </c>
    </row>
    <row r="147" s="2" customFormat="1" ht="55.5" customHeight="1">
      <c r="A147" s="38"/>
      <c r="B147" s="39"/>
      <c r="C147" s="205" t="s">
        <v>341</v>
      </c>
      <c r="D147" s="205" t="s">
        <v>118</v>
      </c>
      <c r="E147" s="206" t="s">
        <v>342</v>
      </c>
      <c r="F147" s="207" t="s">
        <v>343</v>
      </c>
      <c r="G147" s="208" t="s">
        <v>326</v>
      </c>
      <c r="H147" s="209">
        <v>1535</v>
      </c>
      <c r="I147" s="210"/>
      <c r="J147" s="211">
        <f>ROUND(I147*H147,2)</f>
        <v>0</v>
      </c>
      <c r="K147" s="207" t="s">
        <v>122</v>
      </c>
      <c r="L147" s="44"/>
      <c r="M147" s="212" t="s">
        <v>19</v>
      </c>
      <c r="N147" s="213" t="s">
        <v>40</v>
      </c>
      <c r="O147" s="84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6" t="s">
        <v>123</v>
      </c>
      <c r="AT147" s="216" t="s">
        <v>118</v>
      </c>
      <c r="AU147" s="216" t="s">
        <v>76</v>
      </c>
      <c r="AY147" s="17" t="s">
        <v>117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7" t="s">
        <v>76</v>
      </c>
      <c r="BK147" s="217">
        <f>ROUND(I147*H147,2)</f>
        <v>0</v>
      </c>
      <c r="BL147" s="17" t="s">
        <v>123</v>
      </c>
      <c r="BM147" s="216" t="s">
        <v>344</v>
      </c>
    </row>
    <row r="148" s="2" customFormat="1" ht="16.5" customHeight="1">
      <c r="A148" s="38"/>
      <c r="B148" s="39"/>
      <c r="C148" s="218" t="s">
        <v>345</v>
      </c>
      <c r="D148" s="218" t="s">
        <v>125</v>
      </c>
      <c r="E148" s="219" t="s">
        <v>346</v>
      </c>
      <c r="F148" s="220" t="s">
        <v>347</v>
      </c>
      <c r="G148" s="221" t="s">
        <v>326</v>
      </c>
      <c r="H148" s="222">
        <v>720</v>
      </c>
      <c r="I148" s="223"/>
      <c r="J148" s="224">
        <f>ROUND(I148*H148,2)</f>
        <v>0</v>
      </c>
      <c r="K148" s="220" t="s">
        <v>122</v>
      </c>
      <c r="L148" s="225"/>
      <c r="M148" s="226" t="s">
        <v>19</v>
      </c>
      <c r="N148" s="227" t="s">
        <v>40</v>
      </c>
      <c r="O148" s="84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6" t="s">
        <v>149</v>
      </c>
      <c r="AT148" s="216" t="s">
        <v>125</v>
      </c>
      <c r="AU148" s="216" t="s">
        <v>76</v>
      </c>
      <c r="AY148" s="17" t="s">
        <v>117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7" t="s">
        <v>76</v>
      </c>
      <c r="BK148" s="217">
        <f>ROUND(I148*H148,2)</f>
        <v>0</v>
      </c>
      <c r="BL148" s="17" t="s">
        <v>149</v>
      </c>
      <c r="BM148" s="216" t="s">
        <v>348</v>
      </c>
    </row>
    <row r="149" s="2" customFormat="1">
      <c r="A149" s="38"/>
      <c r="B149" s="39"/>
      <c r="C149" s="40"/>
      <c r="D149" s="228" t="s">
        <v>129</v>
      </c>
      <c r="E149" s="40"/>
      <c r="F149" s="229" t="s">
        <v>349</v>
      </c>
      <c r="G149" s="40"/>
      <c r="H149" s="40"/>
      <c r="I149" s="230"/>
      <c r="J149" s="40"/>
      <c r="K149" s="40"/>
      <c r="L149" s="44"/>
      <c r="M149" s="231"/>
      <c r="N149" s="232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129</v>
      </c>
      <c r="AU149" s="17" t="s">
        <v>76</v>
      </c>
    </row>
    <row r="150" s="2" customFormat="1">
      <c r="A150" s="38"/>
      <c r="B150" s="39"/>
      <c r="C150" s="205" t="s">
        <v>350</v>
      </c>
      <c r="D150" s="205" t="s">
        <v>118</v>
      </c>
      <c r="E150" s="206" t="s">
        <v>351</v>
      </c>
      <c r="F150" s="207" t="s">
        <v>352</v>
      </c>
      <c r="G150" s="208" t="s">
        <v>326</v>
      </c>
      <c r="H150" s="209">
        <v>720</v>
      </c>
      <c r="I150" s="210"/>
      <c r="J150" s="211">
        <f>ROUND(I150*H150,2)</f>
        <v>0</v>
      </c>
      <c r="K150" s="207" t="s">
        <v>122</v>
      </c>
      <c r="L150" s="44"/>
      <c r="M150" s="212" t="s">
        <v>19</v>
      </c>
      <c r="N150" s="213" t="s">
        <v>40</v>
      </c>
      <c r="O150" s="84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6" t="s">
        <v>76</v>
      </c>
      <c r="AT150" s="216" t="s">
        <v>118</v>
      </c>
      <c r="AU150" s="216" t="s">
        <v>76</v>
      </c>
      <c r="AY150" s="17" t="s">
        <v>117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7" t="s">
        <v>76</v>
      </c>
      <c r="BK150" s="217">
        <f>ROUND(I150*H150,2)</f>
        <v>0</v>
      </c>
      <c r="BL150" s="17" t="s">
        <v>76</v>
      </c>
      <c r="BM150" s="216" t="s">
        <v>353</v>
      </c>
    </row>
    <row r="151" s="2" customFormat="1" ht="16.5" customHeight="1">
      <c r="A151" s="38"/>
      <c r="B151" s="39"/>
      <c r="C151" s="218" t="s">
        <v>354</v>
      </c>
      <c r="D151" s="218" t="s">
        <v>125</v>
      </c>
      <c r="E151" s="219" t="s">
        <v>355</v>
      </c>
      <c r="F151" s="220" t="s">
        <v>356</v>
      </c>
      <c r="G151" s="221" t="s">
        <v>326</v>
      </c>
      <c r="H151" s="222">
        <v>750</v>
      </c>
      <c r="I151" s="223"/>
      <c r="J151" s="224">
        <f>ROUND(I151*H151,2)</f>
        <v>0</v>
      </c>
      <c r="K151" s="220" t="s">
        <v>122</v>
      </c>
      <c r="L151" s="225"/>
      <c r="M151" s="226" t="s">
        <v>19</v>
      </c>
      <c r="N151" s="227" t="s">
        <v>40</v>
      </c>
      <c r="O151" s="84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6" t="s">
        <v>149</v>
      </c>
      <c r="AT151" s="216" t="s">
        <v>125</v>
      </c>
      <c r="AU151" s="216" t="s">
        <v>76</v>
      </c>
      <c r="AY151" s="17" t="s">
        <v>117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7" t="s">
        <v>76</v>
      </c>
      <c r="BK151" s="217">
        <f>ROUND(I151*H151,2)</f>
        <v>0</v>
      </c>
      <c r="BL151" s="17" t="s">
        <v>149</v>
      </c>
      <c r="BM151" s="216" t="s">
        <v>357</v>
      </c>
    </row>
    <row r="152" s="2" customFormat="1">
      <c r="A152" s="38"/>
      <c r="B152" s="39"/>
      <c r="C152" s="40"/>
      <c r="D152" s="228" t="s">
        <v>129</v>
      </c>
      <c r="E152" s="40"/>
      <c r="F152" s="229" t="s">
        <v>358</v>
      </c>
      <c r="G152" s="40"/>
      <c r="H152" s="40"/>
      <c r="I152" s="230"/>
      <c r="J152" s="40"/>
      <c r="K152" s="40"/>
      <c r="L152" s="44"/>
      <c r="M152" s="231"/>
      <c r="N152" s="232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129</v>
      </c>
      <c r="AU152" s="17" t="s">
        <v>76</v>
      </c>
    </row>
    <row r="153" s="2" customFormat="1" ht="16.5" customHeight="1">
      <c r="A153" s="38"/>
      <c r="B153" s="39"/>
      <c r="C153" s="218" t="s">
        <v>359</v>
      </c>
      <c r="D153" s="218" t="s">
        <v>125</v>
      </c>
      <c r="E153" s="219" t="s">
        <v>355</v>
      </c>
      <c r="F153" s="220" t="s">
        <v>356</v>
      </c>
      <c r="G153" s="221" t="s">
        <v>326</v>
      </c>
      <c r="H153" s="222">
        <v>750</v>
      </c>
      <c r="I153" s="223"/>
      <c r="J153" s="224">
        <f>ROUND(I153*H153,2)</f>
        <v>0</v>
      </c>
      <c r="K153" s="220" t="s">
        <v>122</v>
      </c>
      <c r="L153" s="225"/>
      <c r="M153" s="226" t="s">
        <v>19</v>
      </c>
      <c r="N153" s="227" t="s">
        <v>40</v>
      </c>
      <c r="O153" s="84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6" t="s">
        <v>149</v>
      </c>
      <c r="AT153" s="216" t="s">
        <v>125</v>
      </c>
      <c r="AU153" s="216" t="s">
        <v>76</v>
      </c>
      <c r="AY153" s="17" t="s">
        <v>117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7" t="s">
        <v>76</v>
      </c>
      <c r="BK153" s="217">
        <f>ROUND(I153*H153,2)</f>
        <v>0</v>
      </c>
      <c r="BL153" s="17" t="s">
        <v>149</v>
      </c>
      <c r="BM153" s="216" t="s">
        <v>360</v>
      </c>
    </row>
    <row r="154" s="2" customFormat="1">
      <c r="A154" s="38"/>
      <c r="B154" s="39"/>
      <c r="C154" s="40"/>
      <c r="D154" s="228" t="s">
        <v>129</v>
      </c>
      <c r="E154" s="40"/>
      <c r="F154" s="229" t="s">
        <v>361</v>
      </c>
      <c r="G154" s="40"/>
      <c r="H154" s="40"/>
      <c r="I154" s="230"/>
      <c r="J154" s="40"/>
      <c r="K154" s="40"/>
      <c r="L154" s="44"/>
      <c r="M154" s="231"/>
      <c r="N154" s="232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129</v>
      </c>
      <c r="AU154" s="17" t="s">
        <v>76</v>
      </c>
    </row>
    <row r="155" s="2" customFormat="1" ht="16.5" customHeight="1">
      <c r="A155" s="38"/>
      <c r="B155" s="39"/>
      <c r="C155" s="205" t="s">
        <v>362</v>
      </c>
      <c r="D155" s="205" t="s">
        <v>118</v>
      </c>
      <c r="E155" s="206" t="s">
        <v>363</v>
      </c>
      <c r="F155" s="207" t="s">
        <v>364</v>
      </c>
      <c r="G155" s="208" t="s">
        <v>326</v>
      </c>
      <c r="H155" s="209">
        <v>1500</v>
      </c>
      <c r="I155" s="210"/>
      <c r="J155" s="211">
        <f>ROUND(I155*H155,2)</f>
        <v>0</v>
      </c>
      <c r="K155" s="207" t="s">
        <v>122</v>
      </c>
      <c r="L155" s="44"/>
      <c r="M155" s="212" t="s">
        <v>19</v>
      </c>
      <c r="N155" s="213" t="s">
        <v>40</v>
      </c>
      <c r="O155" s="84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6" t="s">
        <v>76</v>
      </c>
      <c r="AT155" s="216" t="s">
        <v>118</v>
      </c>
      <c r="AU155" s="216" t="s">
        <v>76</v>
      </c>
      <c r="AY155" s="17" t="s">
        <v>117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7" t="s">
        <v>76</v>
      </c>
      <c r="BK155" s="217">
        <f>ROUND(I155*H155,2)</f>
        <v>0</v>
      </c>
      <c r="BL155" s="17" t="s">
        <v>76</v>
      </c>
      <c r="BM155" s="216" t="s">
        <v>365</v>
      </c>
    </row>
    <row r="156" s="2" customFormat="1">
      <c r="A156" s="38"/>
      <c r="B156" s="39"/>
      <c r="C156" s="218" t="s">
        <v>366</v>
      </c>
      <c r="D156" s="218" t="s">
        <v>125</v>
      </c>
      <c r="E156" s="219" t="s">
        <v>367</v>
      </c>
      <c r="F156" s="220" t="s">
        <v>368</v>
      </c>
      <c r="G156" s="221" t="s">
        <v>121</v>
      </c>
      <c r="H156" s="222">
        <v>4</v>
      </c>
      <c r="I156" s="223"/>
      <c r="J156" s="224">
        <f>ROUND(I156*H156,2)</f>
        <v>0</v>
      </c>
      <c r="K156" s="220" t="s">
        <v>122</v>
      </c>
      <c r="L156" s="225"/>
      <c r="M156" s="226" t="s">
        <v>19</v>
      </c>
      <c r="N156" s="227" t="s">
        <v>40</v>
      </c>
      <c r="O156" s="84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6" t="s">
        <v>149</v>
      </c>
      <c r="AT156" s="216" t="s">
        <v>125</v>
      </c>
      <c r="AU156" s="216" t="s">
        <v>76</v>
      </c>
      <c r="AY156" s="17" t="s">
        <v>117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7" t="s">
        <v>76</v>
      </c>
      <c r="BK156" s="217">
        <f>ROUND(I156*H156,2)</f>
        <v>0</v>
      </c>
      <c r="BL156" s="17" t="s">
        <v>149</v>
      </c>
      <c r="BM156" s="216" t="s">
        <v>369</v>
      </c>
    </row>
    <row r="157" s="2" customFormat="1" ht="33" customHeight="1">
      <c r="A157" s="38"/>
      <c r="B157" s="39"/>
      <c r="C157" s="205" t="s">
        <v>370</v>
      </c>
      <c r="D157" s="205" t="s">
        <v>118</v>
      </c>
      <c r="E157" s="206" t="s">
        <v>371</v>
      </c>
      <c r="F157" s="207" t="s">
        <v>372</v>
      </c>
      <c r="G157" s="208" t="s">
        <v>121</v>
      </c>
      <c r="H157" s="209">
        <v>4</v>
      </c>
      <c r="I157" s="210"/>
      <c r="J157" s="211">
        <f>ROUND(I157*H157,2)</f>
        <v>0</v>
      </c>
      <c r="K157" s="207" t="s">
        <v>122</v>
      </c>
      <c r="L157" s="44"/>
      <c r="M157" s="212" t="s">
        <v>19</v>
      </c>
      <c r="N157" s="213" t="s">
        <v>40</v>
      </c>
      <c r="O157" s="84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6" t="s">
        <v>76</v>
      </c>
      <c r="AT157" s="216" t="s">
        <v>118</v>
      </c>
      <c r="AU157" s="216" t="s">
        <v>76</v>
      </c>
      <c r="AY157" s="17" t="s">
        <v>117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7" t="s">
        <v>76</v>
      </c>
      <c r="BK157" s="217">
        <f>ROUND(I157*H157,2)</f>
        <v>0</v>
      </c>
      <c r="BL157" s="17" t="s">
        <v>76</v>
      </c>
      <c r="BM157" s="216" t="s">
        <v>373</v>
      </c>
    </row>
    <row r="158" s="2" customFormat="1">
      <c r="A158" s="38"/>
      <c r="B158" s="39"/>
      <c r="C158" s="218" t="s">
        <v>374</v>
      </c>
      <c r="D158" s="218" t="s">
        <v>125</v>
      </c>
      <c r="E158" s="219" t="s">
        <v>375</v>
      </c>
      <c r="F158" s="220" t="s">
        <v>376</v>
      </c>
      <c r="G158" s="221" t="s">
        <v>121</v>
      </c>
      <c r="H158" s="222">
        <v>5</v>
      </c>
      <c r="I158" s="223"/>
      <c r="J158" s="224">
        <f>ROUND(I158*H158,2)</f>
        <v>0</v>
      </c>
      <c r="K158" s="220" t="s">
        <v>122</v>
      </c>
      <c r="L158" s="225"/>
      <c r="M158" s="226" t="s">
        <v>19</v>
      </c>
      <c r="N158" s="227" t="s">
        <v>40</v>
      </c>
      <c r="O158" s="84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6" t="s">
        <v>149</v>
      </c>
      <c r="AT158" s="216" t="s">
        <v>125</v>
      </c>
      <c r="AU158" s="216" t="s">
        <v>76</v>
      </c>
      <c r="AY158" s="17" t="s">
        <v>117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7" t="s">
        <v>76</v>
      </c>
      <c r="BK158" s="217">
        <f>ROUND(I158*H158,2)</f>
        <v>0</v>
      </c>
      <c r="BL158" s="17" t="s">
        <v>149</v>
      </c>
      <c r="BM158" s="216" t="s">
        <v>377</v>
      </c>
    </row>
    <row r="159" s="2" customFormat="1" ht="33" customHeight="1">
      <c r="A159" s="38"/>
      <c r="B159" s="39"/>
      <c r="C159" s="205" t="s">
        <v>378</v>
      </c>
      <c r="D159" s="205" t="s">
        <v>118</v>
      </c>
      <c r="E159" s="206" t="s">
        <v>379</v>
      </c>
      <c r="F159" s="207" t="s">
        <v>380</v>
      </c>
      <c r="G159" s="208" t="s">
        <v>121</v>
      </c>
      <c r="H159" s="209">
        <v>5</v>
      </c>
      <c r="I159" s="210"/>
      <c r="J159" s="211">
        <f>ROUND(I159*H159,2)</f>
        <v>0</v>
      </c>
      <c r="K159" s="207" t="s">
        <v>122</v>
      </c>
      <c r="L159" s="44"/>
      <c r="M159" s="212" t="s">
        <v>19</v>
      </c>
      <c r="N159" s="213" t="s">
        <v>40</v>
      </c>
      <c r="O159" s="84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6" t="s">
        <v>76</v>
      </c>
      <c r="AT159" s="216" t="s">
        <v>118</v>
      </c>
      <c r="AU159" s="216" t="s">
        <v>76</v>
      </c>
      <c r="AY159" s="17" t="s">
        <v>117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7" t="s">
        <v>76</v>
      </c>
      <c r="BK159" s="217">
        <f>ROUND(I159*H159,2)</f>
        <v>0</v>
      </c>
      <c r="BL159" s="17" t="s">
        <v>76</v>
      </c>
      <c r="BM159" s="216" t="s">
        <v>381</v>
      </c>
    </row>
    <row r="160" s="2" customFormat="1">
      <c r="A160" s="38"/>
      <c r="B160" s="39"/>
      <c r="C160" s="218" t="s">
        <v>236</v>
      </c>
      <c r="D160" s="218" t="s">
        <v>125</v>
      </c>
      <c r="E160" s="219" t="s">
        <v>382</v>
      </c>
      <c r="F160" s="220" t="s">
        <v>383</v>
      </c>
      <c r="G160" s="221" t="s">
        <v>121</v>
      </c>
      <c r="H160" s="222">
        <v>3</v>
      </c>
      <c r="I160" s="223"/>
      <c r="J160" s="224">
        <f>ROUND(I160*H160,2)</f>
        <v>0</v>
      </c>
      <c r="K160" s="220" t="s">
        <v>122</v>
      </c>
      <c r="L160" s="225"/>
      <c r="M160" s="226" t="s">
        <v>19</v>
      </c>
      <c r="N160" s="227" t="s">
        <v>40</v>
      </c>
      <c r="O160" s="84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6" t="s">
        <v>149</v>
      </c>
      <c r="AT160" s="216" t="s">
        <v>125</v>
      </c>
      <c r="AU160" s="216" t="s">
        <v>76</v>
      </c>
      <c r="AY160" s="17" t="s">
        <v>117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7" t="s">
        <v>76</v>
      </c>
      <c r="BK160" s="217">
        <f>ROUND(I160*H160,2)</f>
        <v>0</v>
      </c>
      <c r="BL160" s="17" t="s">
        <v>149</v>
      </c>
      <c r="BM160" s="216" t="s">
        <v>384</v>
      </c>
    </row>
    <row r="161" s="2" customFormat="1" ht="33" customHeight="1">
      <c r="A161" s="38"/>
      <c r="B161" s="39"/>
      <c r="C161" s="205" t="s">
        <v>385</v>
      </c>
      <c r="D161" s="205" t="s">
        <v>118</v>
      </c>
      <c r="E161" s="206" t="s">
        <v>386</v>
      </c>
      <c r="F161" s="207" t="s">
        <v>387</v>
      </c>
      <c r="G161" s="208" t="s">
        <v>121</v>
      </c>
      <c r="H161" s="209">
        <v>3</v>
      </c>
      <c r="I161" s="210"/>
      <c r="J161" s="211">
        <f>ROUND(I161*H161,2)</f>
        <v>0</v>
      </c>
      <c r="K161" s="207" t="s">
        <v>122</v>
      </c>
      <c r="L161" s="44"/>
      <c r="M161" s="212" t="s">
        <v>19</v>
      </c>
      <c r="N161" s="213" t="s">
        <v>40</v>
      </c>
      <c r="O161" s="84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6" t="s">
        <v>76</v>
      </c>
      <c r="AT161" s="216" t="s">
        <v>118</v>
      </c>
      <c r="AU161" s="216" t="s">
        <v>76</v>
      </c>
      <c r="AY161" s="17" t="s">
        <v>117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7" t="s">
        <v>76</v>
      </c>
      <c r="BK161" s="217">
        <f>ROUND(I161*H161,2)</f>
        <v>0</v>
      </c>
      <c r="BL161" s="17" t="s">
        <v>76</v>
      </c>
      <c r="BM161" s="216" t="s">
        <v>388</v>
      </c>
    </row>
    <row r="162" s="2" customFormat="1" ht="21.75" customHeight="1">
      <c r="A162" s="38"/>
      <c r="B162" s="39"/>
      <c r="C162" s="218" t="s">
        <v>389</v>
      </c>
      <c r="D162" s="218" t="s">
        <v>125</v>
      </c>
      <c r="E162" s="219" t="s">
        <v>390</v>
      </c>
      <c r="F162" s="220" t="s">
        <v>391</v>
      </c>
      <c r="G162" s="221" t="s">
        <v>121</v>
      </c>
      <c r="H162" s="222">
        <v>4</v>
      </c>
      <c r="I162" s="223"/>
      <c r="J162" s="224">
        <f>ROUND(I162*H162,2)</f>
        <v>0</v>
      </c>
      <c r="K162" s="220" t="s">
        <v>122</v>
      </c>
      <c r="L162" s="225"/>
      <c r="M162" s="226" t="s">
        <v>19</v>
      </c>
      <c r="N162" s="227" t="s">
        <v>40</v>
      </c>
      <c r="O162" s="84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6" t="s">
        <v>78</v>
      </c>
      <c r="AT162" s="216" t="s">
        <v>125</v>
      </c>
      <c r="AU162" s="216" t="s">
        <v>76</v>
      </c>
      <c r="AY162" s="17" t="s">
        <v>117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7" t="s">
        <v>76</v>
      </c>
      <c r="BK162" s="217">
        <f>ROUND(I162*H162,2)</f>
        <v>0</v>
      </c>
      <c r="BL162" s="17" t="s">
        <v>76</v>
      </c>
      <c r="BM162" s="216" t="s">
        <v>392</v>
      </c>
    </row>
    <row r="163" s="2" customFormat="1" ht="16.5" customHeight="1">
      <c r="A163" s="38"/>
      <c r="B163" s="39"/>
      <c r="C163" s="205" t="s">
        <v>393</v>
      </c>
      <c r="D163" s="205" t="s">
        <v>118</v>
      </c>
      <c r="E163" s="206" t="s">
        <v>394</v>
      </c>
      <c r="F163" s="207" t="s">
        <v>395</v>
      </c>
      <c r="G163" s="208" t="s">
        <v>121</v>
      </c>
      <c r="H163" s="209">
        <v>4</v>
      </c>
      <c r="I163" s="210"/>
      <c r="J163" s="211">
        <f>ROUND(I163*H163,2)</f>
        <v>0</v>
      </c>
      <c r="K163" s="207" t="s">
        <v>122</v>
      </c>
      <c r="L163" s="44"/>
      <c r="M163" s="212" t="s">
        <v>19</v>
      </c>
      <c r="N163" s="213" t="s">
        <v>40</v>
      </c>
      <c r="O163" s="84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6" t="s">
        <v>76</v>
      </c>
      <c r="AT163" s="216" t="s">
        <v>118</v>
      </c>
      <c r="AU163" s="216" t="s">
        <v>76</v>
      </c>
      <c r="AY163" s="17" t="s">
        <v>117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7" t="s">
        <v>76</v>
      </c>
      <c r="BK163" s="217">
        <f>ROUND(I163*H163,2)</f>
        <v>0</v>
      </c>
      <c r="BL163" s="17" t="s">
        <v>76</v>
      </c>
      <c r="BM163" s="216" t="s">
        <v>396</v>
      </c>
    </row>
    <row r="164" s="2" customFormat="1" ht="21.75" customHeight="1">
      <c r="A164" s="38"/>
      <c r="B164" s="39"/>
      <c r="C164" s="218" t="s">
        <v>397</v>
      </c>
      <c r="D164" s="218" t="s">
        <v>125</v>
      </c>
      <c r="E164" s="219" t="s">
        <v>398</v>
      </c>
      <c r="F164" s="220" t="s">
        <v>399</v>
      </c>
      <c r="G164" s="221" t="s">
        <v>121</v>
      </c>
      <c r="H164" s="222">
        <v>2</v>
      </c>
      <c r="I164" s="223"/>
      <c r="J164" s="224">
        <f>ROUND(I164*H164,2)</f>
        <v>0</v>
      </c>
      <c r="K164" s="220" t="s">
        <v>122</v>
      </c>
      <c r="L164" s="225"/>
      <c r="M164" s="226" t="s">
        <v>19</v>
      </c>
      <c r="N164" s="227" t="s">
        <v>40</v>
      </c>
      <c r="O164" s="84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6" t="s">
        <v>149</v>
      </c>
      <c r="AT164" s="216" t="s">
        <v>125</v>
      </c>
      <c r="AU164" s="216" t="s">
        <v>76</v>
      </c>
      <c r="AY164" s="17" t="s">
        <v>117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7" t="s">
        <v>76</v>
      </c>
      <c r="BK164" s="217">
        <f>ROUND(I164*H164,2)</f>
        <v>0</v>
      </c>
      <c r="BL164" s="17" t="s">
        <v>149</v>
      </c>
      <c r="BM164" s="216" t="s">
        <v>400</v>
      </c>
    </row>
    <row r="165" s="2" customFormat="1" ht="16.5" customHeight="1">
      <c r="A165" s="38"/>
      <c r="B165" s="39"/>
      <c r="C165" s="205" t="s">
        <v>401</v>
      </c>
      <c r="D165" s="205" t="s">
        <v>118</v>
      </c>
      <c r="E165" s="206" t="s">
        <v>402</v>
      </c>
      <c r="F165" s="207" t="s">
        <v>403</v>
      </c>
      <c r="G165" s="208" t="s">
        <v>121</v>
      </c>
      <c r="H165" s="209">
        <v>2</v>
      </c>
      <c r="I165" s="210"/>
      <c r="J165" s="211">
        <f>ROUND(I165*H165,2)</f>
        <v>0</v>
      </c>
      <c r="K165" s="207" t="s">
        <v>122</v>
      </c>
      <c r="L165" s="44"/>
      <c r="M165" s="212" t="s">
        <v>19</v>
      </c>
      <c r="N165" s="213" t="s">
        <v>40</v>
      </c>
      <c r="O165" s="84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6" t="s">
        <v>76</v>
      </c>
      <c r="AT165" s="216" t="s">
        <v>118</v>
      </c>
      <c r="AU165" s="216" t="s">
        <v>76</v>
      </c>
      <c r="AY165" s="17" t="s">
        <v>117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7" t="s">
        <v>76</v>
      </c>
      <c r="BK165" s="217">
        <f>ROUND(I165*H165,2)</f>
        <v>0</v>
      </c>
      <c r="BL165" s="17" t="s">
        <v>76</v>
      </c>
      <c r="BM165" s="216" t="s">
        <v>404</v>
      </c>
    </row>
    <row r="166" s="2" customFormat="1" ht="16.5" customHeight="1">
      <c r="A166" s="38"/>
      <c r="B166" s="39"/>
      <c r="C166" s="218" t="s">
        <v>405</v>
      </c>
      <c r="D166" s="218" t="s">
        <v>125</v>
      </c>
      <c r="E166" s="219" t="s">
        <v>406</v>
      </c>
      <c r="F166" s="220" t="s">
        <v>407</v>
      </c>
      <c r="G166" s="221" t="s">
        <v>121</v>
      </c>
      <c r="H166" s="222">
        <v>16</v>
      </c>
      <c r="I166" s="223"/>
      <c r="J166" s="224">
        <f>ROUND(I166*H166,2)</f>
        <v>0</v>
      </c>
      <c r="K166" s="220" t="s">
        <v>122</v>
      </c>
      <c r="L166" s="225"/>
      <c r="M166" s="226" t="s">
        <v>19</v>
      </c>
      <c r="N166" s="227" t="s">
        <v>40</v>
      </c>
      <c r="O166" s="84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6" t="s">
        <v>149</v>
      </c>
      <c r="AT166" s="216" t="s">
        <v>125</v>
      </c>
      <c r="AU166" s="216" t="s">
        <v>76</v>
      </c>
      <c r="AY166" s="17" t="s">
        <v>117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7" t="s">
        <v>76</v>
      </c>
      <c r="BK166" s="217">
        <f>ROUND(I166*H166,2)</f>
        <v>0</v>
      </c>
      <c r="BL166" s="17" t="s">
        <v>149</v>
      </c>
      <c r="BM166" s="216" t="s">
        <v>408</v>
      </c>
    </row>
    <row r="167" s="2" customFormat="1">
      <c r="A167" s="38"/>
      <c r="B167" s="39"/>
      <c r="C167" s="40"/>
      <c r="D167" s="228" t="s">
        <v>129</v>
      </c>
      <c r="E167" s="40"/>
      <c r="F167" s="229" t="s">
        <v>409</v>
      </c>
      <c r="G167" s="40"/>
      <c r="H167" s="40"/>
      <c r="I167" s="230"/>
      <c r="J167" s="40"/>
      <c r="K167" s="40"/>
      <c r="L167" s="44"/>
      <c r="M167" s="231"/>
      <c r="N167" s="232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129</v>
      </c>
      <c r="AU167" s="17" t="s">
        <v>76</v>
      </c>
    </row>
    <row r="168" s="2" customFormat="1">
      <c r="A168" s="38"/>
      <c r="B168" s="39"/>
      <c r="C168" s="205" t="s">
        <v>410</v>
      </c>
      <c r="D168" s="205" t="s">
        <v>118</v>
      </c>
      <c r="E168" s="206" t="s">
        <v>411</v>
      </c>
      <c r="F168" s="207" t="s">
        <v>412</v>
      </c>
      <c r="G168" s="208" t="s">
        <v>121</v>
      </c>
      <c r="H168" s="209">
        <v>16</v>
      </c>
      <c r="I168" s="210"/>
      <c r="J168" s="211">
        <f>ROUND(I168*H168,2)</f>
        <v>0</v>
      </c>
      <c r="K168" s="207" t="s">
        <v>122</v>
      </c>
      <c r="L168" s="44"/>
      <c r="M168" s="212" t="s">
        <v>19</v>
      </c>
      <c r="N168" s="213" t="s">
        <v>40</v>
      </c>
      <c r="O168" s="84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6" t="s">
        <v>76</v>
      </c>
      <c r="AT168" s="216" t="s">
        <v>118</v>
      </c>
      <c r="AU168" s="216" t="s">
        <v>76</v>
      </c>
      <c r="AY168" s="17" t="s">
        <v>117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7" t="s">
        <v>76</v>
      </c>
      <c r="BK168" s="217">
        <f>ROUND(I168*H168,2)</f>
        <v>0</v>
      </c>
      <c r="BL168" s="17" t="s">
        <v>76</v>
      </c>
      <c r="BM168" s="216" t="s">
        <v>413</v>
      </c>
    </row>
    <row r="169" s="2" customFormat="1">
      <c r="A169" s="38"/>
      <c r="B169" s="39"/>
      <c r="C169" s="218" t="s">
        <v>414</v>
      </c>
      <c r="D169" s="218" t="s">
        <v>125</v>
      </c>
      <c r="E169" s="219" t="s">
        <v>415</v>
      </c>
      <c r="F169" s="220" t="s">
        <v>416</v>
      </c>
      <c r="G169" s="221" t="s">
        <v>121</v>
      </c>
      <c r="H169" s="222">
        <v>4</v>
      </c>
      <c r="I169" s="223"/>
      <c r="J169" s="224">
        <f>ROUND(I169*H169,2)</f>
        <v>0</v>
      </c>
      <c r="K169" s="220" t="s">
        <v>122</v>
      </c>
      <c r="L169" s="225"/>
      <c r="M169" s="226" t="s">
        <v>19</v>
      </c>
      <c r="N169" s="227" t="s">
        <v>40</v>
      </c>
      <c r="O169" s="84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6" t="s">
        <v>149</v>
      </c>
      <c r="AT169" s="216" t="s">
        <v>125</v>
      </c>
      <c r="AU169" s="216" t="s">
        <v>76</v>
      </c>
      <c r="AY169" s="17" t="s">
        <v>117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7" t="s">
        <v>76</v>
      </c>
      <c r="BK169" s="217">
        <f>ROUND(I169*H169,2)</f>
        <v>0</v>
      </c>
      <c r="BL169" s="17" t="s">
        <v>149</v>
      </c>
      <c r="BM169" s="216" t="s">
        <v>417</v>
      </c>
    </row>
    <row r="170" s="2" customFormat="1" ht="16.5" customHeight="1">
      <c r="A170" s="38"/>
      <c r="B170" s="39"/>
      <c r="C170" s="205" t="s">
        <v>418</v>
      </c>
      <c r="D170" s="205" t="s">
        <v>118</v>
      </c>
      <c r="E170" s="206" t="s">
        <v>419</v>
      </c>
      <c r="F170" s="207" t="s">
        <v>420</v>
      </c>
      <c r="G170" s="208" t="s">
        <v>121</v>
      </c>
      <c r="H170" s="209">
        <v>4</v>
      </c>
      <c r="I170" s="210"/>
      <c r="J170" s="211">
        <f>ROUND(I170*H170,2)</f>
        <v>0</v>
      </c>
      <c r="K170" s="207" t="s">
        <v>122</v>
      </c>
      <c r="L170" s="44"/>
      <c r="M170" s="212" t="s">
        <v>19</v>
      </c>
      <c r="N170" s="213" t="s">
        <v>40</v>
      </c>
      <c r="O170" s="84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6" t="s">
        <v>76</v>
      </c>
      <c r="AT170" s="216" t="s">
        <v>118</v>
      </c>
      <c r="AU170" s="216" t="s">
        <v>76</v>
      </c>
      <c r="AY170" s="17" t="s">
        <v>117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7" t="s">
        <v>76</v>
      </c>
      <c r="BK170" s="217">
        <f>ROUND(I170*H170,2)</f>
        <v>0</v>
      </c>
      <c r="BL170" s="17" t="s">
        <v>76</v>
      </c>
      <c r="BM170" s="216" t="s">
        <v>421</v>
      </c>
    </row>
    <row r="171" s="2" customFormat="1" ht="21.75" customHeight="1">
      <c r="A171" s="38"/>
      <c r="B171" s="39"/>
      <c r="C171" s="218" t="s">
        <v>422</v>
      </c>
      <c r="D171" s="218" t="s">
        <v>125</v>
      </c>
      <c r="E171" s="219" t="s">
        <v>423</v>
      </c>
      <c r="F171" s="220" t="s">
        <v>424</v>
      </c>
      <c r="G171" s="221" t="s">
        <v>326</v>
      </c>
      <c r="H171" s="222">
        <v>2509.5</v>
      </c>
      <c r="I171" s="223"/>
      <c r="J171" s="224">
        <f>ROUND(I171*H171,2)</f>
        <v>0</v>
      </c>
      <c r="K171" s="220" t="s">
        <v>122</v>
      </c>
      <c r="L171" s="225"/>
      <c r="M171" s="226" t="s">
        <v>19</v>
      </c>
      <c r="N171" s="227" t="s">
        <v>40</v>
      </c>
      <c r="O171" s="84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6" t="s">
        <v>149</v>
      </c>
      <c r="AT171" s="216" t="s">
        <v>125</v>
      </c>
      <c r="AU171" s="216" t="s">
        <v>76</v>
      </c>
      <c r="AY171" s="17" t="s">
        <v>117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7" t="s">
        <v>76</v>
      </c>
      <c r="BK171" s="217">
        <f>ROUND(I171*H171,2)</f>
        <v>0</v>
      </c>
      <c r="BL171" s="17" t="s">
        <v>149</v>
      </c>
      <c r="BM171" s="216" t="s">
        <v>425</v>
      </c>
    </row>
    <row r="172" s="12" customFormat="1">
      <c r="A172" s="12"/>
      <c r="B172" s="233"/>
      <c r="C172" s="234"/>
      <c r="D172" s="228" t="s">
        <v>426</v>
      </c>
      <c r="E172" s="235" t="s">
        <v>19</v>
      </c>
      <c r="F172" s="236" t="s">
        <v>427</v>
      </c>
      <c r="G172" s="234"/>
      <c r="H172" s="237">
        <v>2509.5</v>
      </c>
      <c r="I172" s="238"/>
      <c r="J172" s="234"/>
      <c r="K172" s="234"/>
      <c r="L172" s="239"/>
      <c r="M172" s="240"/>
      <c r="N172" s="241"/>
      <c r="O172" s="241"/>
      <c r="P172" s="241"/>
      <c r="Q172" s="241"/>
      <c r="R172" s="241"/>
      <c r="S172" s="241"/>
      <c r="T172" s="24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243" t="s">
        <v>426</v>
      </c>
      <c r="AU172" s="243" t="s">
        <v>76</v>
      </c>
      <c r="AV172" s="12" t="s">
        <v>78</v>
      </c>
      <c r="AW172" s="12" t="s">
        <v>31</v>
      </c>
      <c r="AX172" s="12" t="s">
        <v>76</v>
      </c>
      <c r="AY172" s="243" t="s">
        <v>117</v>
      </c>
    </row>
    <row r="173" s="2" customFormat="1" ht="16.5" customHeight="1">
      <c r="A173" s="38"/>
      <c r="B173" s="39"/>
      <c r="C173" s="205" t="s">
        <v>428</v>
      </c>
      <c r="D173" s="205" t="s">
        <v>118</v>
      </c>
      <c r="E173" s="206" t="s">
        <v>429</v>
      </c>
      <c r="F173" s="207" t="s">
        <v>430</v>
      </c>
      <c r="G173" s="208" t="s">
        <v>326</v>
      </c>
      <c r="H173" s="209">
        <v>2509.5</v>
      </c>
      <c r="I173" s="210"/>
      <c r="J173" s="211">
        <f>ROUND(I173*H173,2)</f>
        <v>0</v>
      </c>
      <c r="K173" s="207" t="s">
        <v>122</v>
      </c>
      <c r="L173" s="44"/>
      <c r="M173" s="212" t="s">
        <v>19</v>
      </c>
      <c r="N173" s="213" t="s">
        <v>40</v>
      </c>
      <c r="O173" s="84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6" t="s">
        <v>76</v>
      </c>
      <c r="AT173" s="216" t="s">
        <v>118</v>
      </c>
      <c r="AU173" s="216" t="s">
        <v>76</v>
      </c>
      <c r="AY173" s="17" t="s">
        <v>117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7" t="s">
        <v>76</v>
      </c>
      <c r="BK173" s="217">
        <f>ROUND(I173*H173,2)</f>
        <v>0</v>
      </c>
      <c r="BL173" s="17" t="s">
        <v>76</v>
      </c>
      <c r="BM173" s="216" t="s">
        <v>431</v>
      </c>
    </row>
    <row r="174" s="2" customFormat="1" ht="16.5" customHeight="1">
      <c r="A174" s="38"/>
      <c r="B174" s="39"/>
      <c r="C174" s="218" t="s">
        <v>432</v>
      </c>
      <c r="D174" s="218" t="s">
        <v>125</v>
      </c>
      <c r="E174" s="219" t="s">
        <v>433</v>
      </c>
      <c r="F174" s="220" t="s">
        <v>434</v>
      </c>
      <c r="G174" s="221" t="s">
        <v>326</v>
      </c>
      <c r="H174" s="222">
        <v>21</v>
      </c>
      <c r="I174" s="223"/>
      <c r="J174" s="224">
        <f>ROUND(I174*H174,2)</f>
        <v>0</v>
      </c>
      <c r="K174" s="220" t="s">
        <v>122</v>
      </c>
      <c r="L174" s="225"/>
      <c r="M174" s="226" t="s">
        <v>19</v>
      </c>
      <c r="N174" s="227" t="s">
        <v>40</v>
      </c>
      <c r="O174" s="84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16" t="s">
        <v>78</v>
      </c>
      <c r="AT174" s="216" t="s">
        <v>125</v>
      </c>
      <c r="AU174" s="216" t="s">
        <v>76</v>
      </c>
      <c r="AY174" s="17" t="s">
        <v>117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7" t="s">
        <v>76</v>
      </c>
      <c r="BK174" s="217">
        <f>ROUND(I174*H174,2)</f>
        <v>0</v>
      </c>
      <c r="BL174" s="17" t="s">
        <v>76</v>
      </c>
      <c r="BM174" s="216" t="s">
        <v>435</v>
      </c>
    </row>
    <row r="175" s="2" customFormat="1">
      <c r="A175" s="38"/>
      <c r="B175" s="39"/>
      <c r="C175" s="40"/>
      <c r="D175" s="228" t="s">
        <v>129</v>
      </c>
      <c r="E175" s="40"/>
      <c r="F175" s="229" t="s">
        <v>436</v>
      </c>
      <c r="G175" s="40"/>
      <c r="H175" s="40"/>
      <c r="I175" s="230"/>
      <c r="J175" s="40"/>
      <c r="K175" s="40"/>
      <c r="L175" s="44"/>
      <c r="M175" s="231"/>
      <c r="N175" s="232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129</v>
      </c>
      <c r="AU175" s="17" t="s">
        <v>76</v>
      </c>
    </row>
    <row r="176" s="2" customFormat="1" ht="16.5" customHeight="1">
      <c r="A176" s="38"/>
      <c r="B176" s="39"/>
      <c r="C176" s="205" t="s">
        <v>437</v>
      </c>
      <c r="D176" s="205" t="s">
        <v>118</v>
      </c>
      <c r="E176" s="206" t="s">
        <v>438</v>
      </c>
      <c r="F176" s="207" t="s">
        <v>439</v>
      </c>
      <c r="G176" s="208" t="s">
        <v>326</v>
      </c>
      <c r="H176" s="209">
        <v>49</v>
      </c>
      <c r="I176" s="210"/>
      <c r="J176" s="211">
        <f>ROUND(I176*H176,2)</f>
        <v>0</v>
      </c>
      <c r="K176" s="207" t="s">
        <v>122</v>
      </c>
      <c r="L176" s="44"/>
      <c r="M176" s="212" t="s">
        <v>19</v>
      </c>
      <c r="N176" s="213" t="s">
        <v>40</v>
      </c>
      <c r="O176" s="84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6" t="s">
        <v>76</v>
      </c>
      <c r="AT176" s="216" t="s">
        <v>118</v>
      </c>
      <c r="AU176" s="216" t="s">
        <v>76</v>
      </c>
      <c r="AY176" s="17" t="s">
        <v>117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7" t="s">
        <v>76</v>
      </c>
      <c r="BK176" s="217">
        <f>ROUND(I176*H176,2)</f>
        <v>0</v>
      </c>
      <c r="BL176" s="17" t="s">
        <v>76</v>
      </c>
      <c r="BM176" s="216" t="s">
        <v>440</v>
      </c>
    </row>
    <row r="177" s="12" customFormat="1">
      <c r="A177" s="12"/>
      <c r="B177" s="233"/>
      <c r="C177" s="234"/>
      <c r="D177" s="228" t="s">
        <v>426</v>
      </c>
      <c r="E177" s="235" t="s">
        <v>19</v>
      </c>
      <c r="F177" s="236" t="s">
        <v>441</v>
      </c>
      <c r="G177" s="234"/>
      <c r="H177" s="237">
        <v>49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243" t="s">
        <v>426</v>
      </c>
      <c r="AU177" s="243" t="s">
        <v>76</v>
      </c>
      <c r="AV177" s="12" t="s">
        <v>78</v>
      </c>
      <c r="AW177" s="12" t="s">
        <v>31</v>
      </c>
      <c r="AX177" s="12" t="s">
        <v>76</v>
      </c>
      <c r="AY177" s="243" t="s">
        <v>117</v>
      </c>
    </row>
    <row r="178" s="2" customFormat="1" ht="16.5" customHeight="1">
      <c r="A178" s="38"/>
      <c r="B178" s="39"/>
      <c r="C178" s="218" t="s">
        <v>442</v>
      </c>
      <c r="D178" s="218" t="s">
        <v>125</v>
      </c>
      <c r="E178" s="219" t="s">
        <v>443</v>
      </c>
      <c r="F178" s="220" t="s">
        <v>444</v>
      </c>
      <c r="G178" s="221" t="s">
        <v>326</v>
      </c>
      <c r="H178" s="222">
        <v>1990</v>
      </c>
      <c r="I178" s="223"/>
      <c r="J178" s="224">
        <f>ROUND(I178*H178,2)</f>
        <v>0</v>
      </c>
      <c r="K178" s="220" t="s">
        <v>122</v>
      </c>
      <c r="L178" s="225"/>
      <c r="M178" s="226" t="s">
        <v>19</v>
      </c>
      <c r="N178" s="227" t="s">
        <v>40</v>
      </c>
      <c r="O178" s="84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6" t="s">
        <v>78</v>
      </c>
      <c r="AT178" s="216" t="s">
        <v>125</v>
      </c>
      <c r="AU178" s="216" t="s">
        <v>76</v>
      </c>
      <c r="AY178" s="17" t="s">
        <v>117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7" t="s">
        <v>76</v>
      </c>
      <c r="BK178" s="217">
        <f>ROUND(I178*H178,2)</f>
        <v>0</v>
      </c>
      <c r="BL178" s="17" t="s">
        <v>76</v>
      </c>
      <c r="BM178" s="216" t="s">
        <v>445</v>
      </c>
    </row>
    <row r="179" s="12" customFormat="1">
      <c r="A179" s="12"/>
      <c r="B179" s="233"/>
      <c r="C179" s="234"/>
      <c r="D179" s="228" t="s">
        <v>426</v>
      </c>
      <c r="E179" s="235" t="s">
        <v>19</v>
      </c>
      <c r="F179" s="236" t="s">
        <v>446</v>
      </c>
      <c r="G179" s="234"/>
      <c r="H179" s="237">
        <v>1990</v>
      </c>
      <c r="I179" s="238"/>
      <c r="J179" s="234"/>
      <c r="K179" s="234"/>
      <c r="L179" s="239"/>
      <c r="M179" s="240"/>
      <c r="N179" s="241"/>
      <c r="O179" s="241"/>
      <c r="P179" s="241"/>
      <c r="Q179" s="241"/>
      <c r="R179" s="241"/>
      <c r="S179" s="241"/>
      <c r="T179" s="24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243" t="s">
        <v>426</v>
      </c>
      <c r="AU179" s="243" t="s">
        <v>76</v>
      </c>
      <c r="AV179" s="12" t="s">
        <v>78</v>
      </c>
      <c r="AW179" s="12" t="s">
        <v>31</v>
      </c>
      <c r="AX179" s="12" t="s">
        <v>76</v>
      </c>
      <c r="AY179" s="243" t="s">
        <v>117</v>
      </c>
    </row>
    <row r="180" s="2" customFormat="1" ht="16.5" customHeight="1">
      <c r="A180" s="38"/>
      <c r="B180" s="39"/>
      <c r="C180" s="218" t="s">
        <v>447</v>
      </c>
      <c r="D180" s="218" t="s">
        <v>125</v>
      </c>
      <c r="E180" s="219" t="s">
        <v>448</v>
      </c>
      <c r="F180" s="220" t="s">
        <v>449</v>
      </c>
      <c r="G180" s="221" t="s">
        <v>121</v>
      </c>
      <c r="H180" s="222">
        <v>1989</v>
      </c>
      <c r="I180" s="223"/>
      <c r="J180" s="224">
        <f>ROUND(I180*H180,2)</f>
        <v>0</v>
      </c>
      <c r="K180" s="220" t="s">
        <v>122</v>
      </c>
      <c r="L180" s="225"/>
      <c r="M180" s="226" t="s">
        <v>19</v>
      </c>
      <c r="N180" s="227" t="s">
        <v>40</v>
      </c>
      <c r="O180" s="84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6" t="s">
        <v>78</v>
      </c>
      <c r="AT180" s="216" t="s">
        <v>125</v>
      </c>
      <c r="AU180" s="216" t="s">
        <v>76</v>
      </c>
      <c r="AY180" s="17" t="s">
        <v>117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7" t="s">
        <v>76</v>
      </c>
      <c r="BK180" s="217">
        <f>ROUND(I180*H180,2)</f>
        <v>0</v>
      </c>
      <c r="BL180" s="17" t="s">
        <v>76</v>
      </c>
      <c r="BM180" s="216" t="s">
        <v>450</v>
      </c>
    </row>
    <row r="181" s="2" customFormat="1" ht="16.5" customHeight="1">
      <c r="A181" s="38"/>
      <c r="B181" s="39"/>
      <c r="C181" s="218" t="s">
        <v>451</v>
      </c>
      <c r="D181" s="218" t="s">
        <v>125</v>
      </c>
      <c r="E181" s="219" t="s">
        <v>452</v>
      </c>
      <c r="F181" s="220" t="s">
        <v>453</v>
      </c>
      <c r="G181" s="221" t="s">
        <v>454</v>
      </c>
      <c r="H181" s="222">
        <v>237.5</v>
      </c>
      <c r="I181" s="223"/>
      <c r="J181" s="224">
        <f>ROUND(I181*H181,2)</f>
        <v>0</v>
      </c>
      <c r="K181" s="220" t="s">
        <v>122</v>
      </c>
      <c r="L181" s="225"/>
      <c r="M181" s="226" t="s">
        <v>19</v>
      </c>
      <c r="N181" s="227" t="s">
        <v>40</v>
      </c>
      <c r="O181" s="84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6" t="s">
        <v>149</v>
      </c>
      <c r="AT181" s="216" t="s">
        <v>125</v>
      </c>
      <c r="AU181" s="216" t="s">
        <v>76</v>
      </c>
      <c r="AY181" s="17" t="s">
        <v>117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7" t="s">
        <v>76</v>
      </c>
      <c r="BK181" s="217">
        <f>ROUND(I181*H181,2)</f>
        <v>0</v>
      </c>
      <c r="BL181" s="17" t="s">
        <v>149</v>
      </c>
      <c r="BM181" s="216" t="s">
        <v>455</v>
      </c>
    </row>
    <row r="182" s="12" customFormat="1">
      <c r="A182" s="12"/>
      <c r="B182" s="233"/>
      <c r="C182" s="234"/>
      <c r="D182" s="228" t="s">
        <v>426</v>
      </c>
      <c r="E182" s="235" t="s">
        <v>19</v>
      </c>
      <c r="F182" s="236" t="s">
        <v>456</v>
      </c>
      <c r="G182" s="234"/>
      <c r="H182" s="237">
        <v>237.5</v>
      </c>
      <c r="I182" s="238"/>
      <c r="J182" s="234"/>
      <c r="K182" s="234"/>
      <c r="L182" s="239"/>
      <c r="M182" s="240"/>
      <c r="N182" s="241"/>
      <c r="O182" s="241"/>
      <c r="P182" s="241"/>
      <c r="Q182" s="241"/>
      <c r="R182" s="241"/>
      <c r="S182" s="241"/>
      <c r="T182" s="24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243" t="s">
        <v>426</v>
      </c>
      <c r="AU182" s="243" t="s">
        <v>76</v>
      </c>
      <c r="AV182" s="12" t="s">
        <v>78</v>
      </c>
      <c r="AW182" s="12" t="s">
        <v>31</v>
      </c>
      <c r="AX182" s="12" t="s">
        <v>76</v>
      </c>
      <c r="AY182" s="243" t="s">
        <v>117</v>
      </c>
    </row>
    <row r="183" s="2" customFormat="1" ht="44.25" customHeight="1">
      <c r="A183" s="38"/>
      <c r="B183" s="39"/>
      <c r="C183" s="205" t="s">
        <v>457</v>
      </c>
      <c r="D183" s="205" t="s">
        <v>118</v>
      </c>
      <c r="E183" s="206" t="s">
        <v>458</v>
      </c>
      <c r="F183" s="207" t="s">
        <v>459</v>
      </c>
      <c r="G183" s="208" t="s">
        <v>326</v>
      </c>
      <c r="H183" s="209">
        <v>250</v>
      </c>
      <c r="I183" s="210"/>
      <c r="J183" s="211">
        <f>ROUND(I183*H183,2)</f>
        <v>0</v>
      </c>
      <c r="K183" s="207" t="s">
        <v>122</v>
      </c>
      <c r="L183" s="44"/>
      <c r="M183" s="212" t="s">
        <v>19</v>
      </c>
      <c r="N183" s="213" t="s">
        <v>40</v>
      </c>
      <c r="O183" s="84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16" t="s">
        <v>123</v>
      </c>
      <c r="AT183" s="216" t="s">
        <v>118</v>
      </c>
      <c r="AU183" s="216" t="s">
        <v>76</v>
      </c>
      <c r="AY183" s="17" t="s">
        <v>117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7" t="s">
        <v>76</v>
      </c>
      <c r="BK183" s="217">
        <f>ROUND(I183*H183,2)</f>
        <v>0</v>
      </c>
      <c r="BL183" s="17" t="s">
        <v>123</v>
      </c>
      <c r="BM183" s="216" t="s">
        <v>460</v>
      </c>
    </row>
    <row r="184" s="12" customFormat="1">
      <c r="A184" s="12"/>
      <c r="B184" s="233"/>
      <c r="C184" s="234"/>
      <c r="D184" s="228" t="s">
        <v>426</v>
      </c>
      <c r="E184" s="235" t="s">
        <v>19</v>
      </c>
      <c r="F184" s="236" t="s">
        <v>461</v>
      </c>
      <c r="G184" s="234"/>
      <c r="H184" s="237">
        <v>250</v>
      </c>
      <c r="I184" s="238"/>
      <c r="J184" s="234"/>
      <c r="K184" s="234"/>
      <c r="L184" s="239"/>
      <c r="M184" s="240"/>
      <c r="N184" s="241"/>
      <c r="O184" s="241"/>
      <c r="P184" s="241"/>
      <c r="Q184" s="241"/>
      <c r="R184" s="241"/>
      <c r="S184" s="241"/>
      <c r="T184" s="24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T184" s="243" t="s">
        <v>426</v>
      </c>
      <c r="AU184" s="243" t="s">
        <v>76</v>
      </c>
      <c r="AV184" s="12" t="s">
        <v>78</v>
      </c>
      <c r="AW184" s="12" t="s">
        <v>31</v>
      </c>
      <c r="AX184" s="12" t="s">
        <v>76</v>
      </c>
      <c r="AY184" s="243" t="s">
        <v>117</v>
      </c>
    </row>
    <row r="185" s="2" customFormat="1" ht="16.5" customHeight="1">
      <c r="A185" s="38"/>
      <c r="B185" s="39"/>
      <c r="C185" s="218" t="s">
        <v>462</v>
      </c>
      <c r="D185" s="218" t="s">
        <v>125</v>
      </c>
      <c r="E185" s="219" t="s">
        <v>463</v>
      </c>
      <c r="F185" s="220" t="s">
        <v>464</v>
      </c>
      <c r="G185" s="221" t="s">
        <v>454</v>
      </c>
      <c r="H185" s="222">
        <v>6.2000000000000002</v>
      </c>
      <c r="I185" s="223"/>
      <c r="J185" s="224">
        <f>ROUND(I185*H185,2)</f>
        <v>0</v>
      </c>
      <c r="K185" s="220" t="s">
        <v>122</v>
      </c>
      <c r="L185" s="225"/>
      <c r="M185" s="226" t="s">
        <v>19</v>
      </c>
      <c r="N185" s="227" t="s">
        <v>40</v>
      </c>
      <c r="O185" s="84"/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6" t="s">
        <v>149</v>
      </c>
      <c r="AT185" s="216" t="s">
        <v>125</v>
      </c>
      <c r="AU185" s="216" t="s">
        <v>76</v>
      </c>
      <c r="AY185" s="17" t="s">
        <v>117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7" t="s">
        <v>76</v>
      </c>
      <c r="BK185" s="217">
        <f>ROUND(I185*H185,2)</f>
        <v>0</v>
      </c>
      <c r="BL185" s="17" t="s">
        <v>149</v>
      </c>
      <c r="BM185" s="216" t="s">
        <v>465</v>
      </c>
    </row>
    <row r="186" s="12" customFormat="1">
      <c r="A186" s="12"/>
      <c r="B186" s="233"/>
      <c r="C186" s="234"/>
      <c r="D186" s="228" t="s">
        <v>426</v>
      </c>
      <c r="E186" s="235" t="s">
        <v>19</v>
      </c>
      <c r="F186" s="236" t="s">
        <v>466</v>
      </c>
      <c r="G186" s="234"/>
      <c r="H186" s="237">
        <v>6.2000000000000002</v>
      </c>
      <c r="I186" s="238"/>
      <c r="J186" s="234"/>
      <c r="K186" s="234"/>
      <c r="L186" s="239"/>
      <c r="M186" s="240"/>
      <c r="N186" s="241"/>
      <c r="O186" s="241"/>
      <c r="P186" s="241"/>
      <c r="Q186" s="241"/>
      <c r="R186" s="241"/>
      <c r="S186" s="241"/>
      <c r="T186" s="24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243" t="s">
        <v>426</v>
      </c>
      <c r="AU186" s="243" t="s">
        <v>76</v>
      </c>
      <c r="AV186" s="12" t="s">
        <v>78</v>
      </c>
      <c r="AW186" s="12" t="s">
        <v>31</v>
      </c>
      <c r="AX186" s="12" t="s">
        <v>76</v>
      </c>
      <c r="AY186" s="243" t="s">
        <v>117</v>
      </c>
    </row>
    <row r="187" s="2" customFormat="1">
      <c r="A187" s="38"/>
      <c r="B187" s="39"/>
      <c r="C187" s="205" t="s">
        <v>467</v>
      </c>
      <c r="D187" s="205" t="s">
        <v>118</v>
      </c>
      <c r="E187" s="206" t="s">
        <v>468</v>
      </c>
      <c r="F187" s="207" t="s">
        <v>469</v>
      </c>
      <c r="G187" s="208" t="s">
        <v>326</v>
      </c>
      <c r="H187" s="209">
        <v>10</v>
      </c>
      <c r="I187" s="210"/>
      <c r="J187" s="211">
        <f>ROUND(I187*H187,2)</f>
        <v>0</v>
      </c>
      <c r="K187" s="207" t="s">
        <v>122</v>
      </c>
      <c r="L187" s="44"/>
      <c r="M187" s="212" t="s">
        <v>19</v>
      </c>
      <c r="N187" s="213" t="s">
        <v>40</v>
      </c>
      <c r="O187" s="84"/>
      <c r="P187" s="214">
        <f>O187*H187</f>
        <v>0</v>
      </c>
      <c r="Q187" s="214">
        <v>0</v>
      </c>
      <c r="R187" s="214">
        <f>Q187*H187</f>
        <v>0</v>
      </c>
      <c r="S187" s="214">
        <v>0</v>
      </c>
      <c r="T187" s="215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6" t="s">
        <v>123</v>
      </c>
      <c r="AT187" s="216" t="s">
        <v>118</v>
      </c>
      <c r="AU187" s="216" t="s">
        <v>76</v>
      </c>
      <c r="AY187" s="17" t="s">
        <v>117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7" t="s">
        <v>76</v>
      </c>
      <c r="BK187" s="217">
        <f>ROUND(I187*H187,2)</f>
        <v>0</v>
      </c>
      <c r="BL187" s="17" t="s">
        <v>123</v>
      </c>
      <c r="BM187" s="216" t="s">
        <v>470</v>
      </c>
    </row>
    <row r="188" s="2" customFormat="1" ht="16.5" customHeight="1">
      <c r="A188" s="38"/>
      <c r="B188" s="39"/>
      <c r="C188" s="218" t="s">
        <v>471</v>
      </c>
      <c r="D188" s="218" t="s">
        <v>125</v>
      </c>
      <c r="E188" s="219" t="s">
        <v>472</v>
      </c>
      <c r="F188" s="220" t="s">
        <v>473</v>
      </c>
      <c r="G188" s="221" t="s">
        <v>121</v>
      </c>
      <c r="H188" s="222">
        <v>10</v>
      </c>
      <c r="I188" s="223"/>
      <c r="J188" s="224">
        <f>ROUND(I188*H188,2)</f>
        <v>0</v>
      </c>
      <c r="K188" s="220" t="s">
        <v>122</v>
      </c>
      <c r="L188" s="225"/>
      <c r="M188" s="226" t="s">
        <v>19</v>
      </c>
      <c r="N188" s="227" t="s">
        <v>40</v>
      </c>
      <c r="O188" s="84"/>
      <c r="P188" s="214">
        <f>O188*H188</f>
        <v>0</v>
      </c>
      <c r="Q188" s="214">
        <v>0</v>
      </c>
      <c r="R188" s="214">
        <f>Q188*H188</f>
        <v>0</v>
      </c>
      <c r="S188" s="214">
        <v>0</v>
      </c>
      <c r="T188" s="215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6" t="s">
        <v>149</v>
      </c>
      <c r="AT188" s="216" t="s">
        <v>125</v>
      </c>
      <c r="AU188" s="216" t="s">
        <v>76</v>
      </c>
      <c r="AY188" s="17" t="s">
        <v>117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7" t="s">
        <v>76</v>
      </c>
      <c r="BK188" s="217">
        <f>ROUND(I188*H188,2)</f>
        <v>0</v>
      </c>
      <c r="BL188" s="17" t="s">
        <v>149</v>
      </c>
      <c r="BM188" s="216" t="s">
        <v>474</v>
      </c>
    </row>
    <row r="189" s="2" customFormat="1" ht="16.5" customHeight="1">
      <c r="A189" s="38"/>
      <c r="B189" s="39"/>
      <c r="C189" s="205" t="s">
        <v>475</v>
      </c>
      <c r="D189" s="205" t="s">
        <v>118</v>
      </c>
      <c r="E189" s="206" t="s">
        <v>476</v>
      </c>
      <c r="F189" s="207" t="s">
        <v>477</v>
      </c>
      <c r="G189" s="208" t="s">
        <v>121</v>
      </c>
      <c r="H189" s="209">
        <v>10</v>
      </c>
      <c r="I189" s="210"/>
      <c r="J189" s="211">
        <f>ROUND(I189*H189,2)</f>
        <v>0</v>
      </c>
      <c r="K189" s="207" t="s">
        <v>122</v>
      </c>
      <c r="L189" s="44"/>
      <c r="M189" s="212" t="s">
        <v>19</v>
      </c>
      <c r="N189" s="213" t="s">
        <v>40</v>
      </c>
      <c r="O189" s="84"/>
      <c r="P189" s="214">
        <f>O189*H189</f>
        <v>0</v>
      </c>
      <c r="Q189" s="214">
        <v>0</v>
      </c>
      <c r="R189" s="214">
        <f>Q189*H189</f>
        <v>0</v>
      </c>
      <c r="S189" s="214">
        <v>0</v>
      </c>
      <c r="T189" s="215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16" t="s">
        <v>123</v>
      </c>
      <c r="AT189" s="216" t="s">
        <v>118</v>
      </c>
      <c r="AU189" s="216" t="s">
        <v>76</v>
      </c>
      <c r="AY189" s="17" t="s">
        <v>117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7" t="s">
        <v>76</v>
      </c>
      <c r="BK189" s="217">
        <f>ROUND(I189*H189,2)</f>
        <v>0</v>
      </c>
      <c r="BL189" s="17" t="s">
        <v>123</v>
      </c>
      <c r="BM189" s="216" t="s">
        <v>478</v>
      </c>
    </row>
    <row r="190" s="2" customFormat="1">
      <c r="A190" s="38"/>
      <c r="B190" s="39"/>
      <c r="C190" s="205" t="s">
        <v>479</v>
      </c>
      <c r="D190" s="205" t="s">
        <v>118</v>
      </c>
      <c r="E190" s="206" t="s">
        <v>480</v>
      </c>
      <c r="F190" s="207" t="s">
        <v>481</v>
      </c>
      <c r="G190" s="208" t="s">
        <v>121</v>
      </c>
      <c r="H190" s="209">
        <v>6</v>
      </c>
      <c r="I190" s="210"/>
      <c r="J190" s="211">
        <f>ROUND(I190*H190,2)</f>
        <v>0</v>
      </c>
      <c r="K190" s="207" t="s">
        <v>122</v>
      </c>
      <c r="L190" s="44"/>
      <c r="M190" s="212" t="s">
        <v>19</v>
      </c>
      <c r="N190" s="213" t="s">
        <v>40</v>
      </c>
      <c r="O190" s="84"/>
      <c r="P190" s="214">
        <f>O190*H190</f>
        <v>0</v>
      </c>
      <c r="Q190" s="214">
        <v>0</v>
      </c>
      <c r="R190" s="214">
        <f>Q190*H190</f>
        <v>0</v>
      </c>
      <c r="S190" s="214">
        <v>0</v>
      </c>
      <c r="T190" s="215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16" t="s">
        <v>123</v>
      </c>
      <c r="AT190" s="216" t="s">
        <v>118</v>
      </c>
      <c r="AU190" s="216" t="s">
        <v>76</v>
      </c>
      <c r="AY190" s="17" t="s">
        <v>117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7" t="s">
        <v>76</v>
      </c>
      <c r="BK190" s="217">
        <f>ROUND(I190*H190,2)</f>
        <v>0</v>
      </c>
      <c r="BL190" s="17" t="s">
        <v>123</v>
      </c>
      <c r="BM190" s="216" t="s">
        <v>482</v>
      </c>
    </row>
    <row r="191" s="2" customFormat="1">
      <c r="A191" s="38"/>
      <c r="B191" s="39"/>
      <c r="C191" s="205" t="s">
        <v>483</v>
      </c>
      <c r="D191" s="205" t="s">
        <v>118</v>
      </c>
      <c r="E191" s="206" t="s">
        <v>484</v>
      </c>
      <c r="F191" s="207" t="s">
        <v>485</v>
      </c>
      <c r="G191" s="208" t="s">
        <v>121</v>
      </c>
      <c r="H191" s="209">
        <v>8</v>
      </c>
      <c r="I191" s="210"/>
      <c r="J191" s="211">
        <f>ROUND(I191*H191,2)</f>
        <v>0</v>
      </c>
      <c r="K191" s="207" t="s">
        <v>122</v>
      </c>
      <c r="L191" s="44"/>
      <c r="M191" s="212" t="s">
        <v>19</v>
      </c>
      <c r="N191" s="213" t="s">
        <v>40</v>
      </c>
      <c r="O191" s="84"/>
      <c r="P191" s="214">
        <f>O191*H191</f>
        <v>0</v>
      </c>
      <c r="Q191" s="214">
        <v>0</v>
      </c>
      <c r="R191" s="214">
        <f>Q191*H191</f>
        <v>0</v>
      </c>
      <c r="S191" s="214">
        <v>0</v>
      </c>
      <c r="T191" s="215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6" t="s">
        <v>123</v>
      </c>
      <c r="AT191" s="216" t="s">
        <v>118</v>
      </c>
      <c r="AU191" s="216" t="s">
        <v>76</v>
      </c>
      <c r="AY191" s="17" t="s">
        <v>117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7" t="s">
        <v>76</v>
      </c>
      <c r="BK191" s="217">
        <f>ROUND(I191*H191,2)</f>
        <v>0</v>
      </c>
      <c r="BL191" s="17" t="s">
        <v>123</v>
      </c>
      <c r="BM191" s="216" t="s">
        <v>486</v>
      </c>
    </row>
    <row r="192" s="2" customFormat="1">
      <c r="A192" s="38"/>
      <c r="B192" s="39"/>
      <c r="C192" s="205" t="s">
        <v>487</v>
      </c>
      <c r="D192" s="205" t="s">
        <v>118</v>
      </c>
      <c r="E192" s="206" t="s">
        <v>488</v>
      </c>
      <c r="F192" s="207" t="s">
        <v>489</v>
      </c>
      <c r="G192" s="208" t="s">
        <v>121</v>
      </c>
      <c r="H192" s="209">
        <v>10</v>
      </c>
      <c r="I192" s="210"/>
      <c r="J192" s="211">
        <f>ROUND(I192*H192,2)</f>
        <v>0</v>
      </c>
      <c r="K192" s="207" t="s">
        <v>122</v>
      </c>
      <c r="L192" s="44"/>
      <c r="M192" s="212" t="s">
        <v>19</v>
      </c>
      <c r="N192" s="213" t="s">
        <v>40</v>
      </c>
      <c r="O192" s="84"/>
      <c r="P192" s="214">
        <f>O192*H192</f>
        <v>0</v>
      </c>
      <c r="Q192" s="214">
        <v>0</v>
      </c>
      <c r="R192" s="214">
        <f>Q192*H192</f>
        <v>0</v>
      </c>
      <c r="S192" s="214">
        <v>0</v>
      </c>
      <c r="T192" s="215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16" t="s">
        <v>76</v>
      </c>
      <c r="AT192" s="216" t="s">
        <v>118</v>
      </c>
      <c r="AU192" s="216" t="s">
        <v>76</v>
      </c>
      <c r="AY192" s="17" t="s">
        <v>117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7" t="s">
        <v>76</v>
      </c>
      <c r="BK192" s="217">
        <f>ROUND(I192*H192,2)</f>
        <v>0</v>
      </c>
      <c r="BL192" s="17" t="s">
        <v>76</v>
      </c>
      <c r="BM192" s="216" t="s">
        <v>490</v>
      </c>
    </row>
    <row r="193" s="2" customFormat="1" ht="44.25" customHeight="1">
      <c r="A193" s="38"/>
      <c r="B193" s="39"/>
      <c r="C193" s="205" t="s">
        <v>491</v>
      </c>
      <c r="D193" s="205" t="s">
        <v>118</v>
      </c>
      <c r="E193" s="206" t="s">
        <v>492</v>
      </c>
      <c r="F193" s="207" t="s">
        <v>493</v>
      </c>
      <c r="G193" s="208" t="s">
        <v>121</v>
      </c>
      <c r="H193" s="209">
        <v>4</v>
      </c>
      <c r="I193" s="210"/>
      <c r="J193" s="211">
        <f>ROUND(I193*H193,2)</f>
        <v>0</v>
      </c>
      <c r="K193" s="207" t="s">
        <v>122</v>
      </c>
      <c r="L193" s="44"/>
      <c r="M193" s="212" t="s">
        <v>19</v>
      </c>
      <c r="N193" s="213" t="s">
        <v>40</v>
      </c>
      <c r="O193" s="84"/>
      <c r="P193" s="214">
        <f>O193*H193</f>
        <v>0</v>
      </c>
      <c r="Q193" s="214">
        <v>0</v>
      </c>
      <c r="R193" s="214">
        <f>Q193*H193</f>
        <v>0</v>
      </c>
      <c r="S193" s="214">
        <v>0</v>
      </c>
      <c r="T193" s="215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16" t="s">
        <v>76</v>
      </c>
      <c r="AT193" s="216" t="s">
        <v>118</v>
      </c>
      <c r="AU193" s="216" t="s">
        <v>76</v>
      </c>
      <c r="AY193" s="17" t="s">
        <v>117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7" t="s">
        <v>76</v>
      </c>
      <c r="BK193" s="217">
        <f>ROUND(I193*H193,2)</f>
        <v>0</v>
      </c>
      <c r="BL193" s="17" t="s">
        <v>76</v>
      </c>
      <c r="BM193" s="216" t="s">
        <v>494</v>
      </c>
    </row>
    <row r="194" s="2" customFormat="1" ht="21.75" customHeight="1">
      <c r="A194" s="38"/>
      <c r="B194" s="39"/>
      <c r="C194" s="218" t="s">
        <v>495</v>
      </c>
      <c r="D194" s="218" t="s">
        <v>125</v>
      </c>
      <c r="E194" s="219" t="s">
        <v>496</v>
      </c>
      <c r="F194" s="220" t="s">
        <v>497</v>
      </c>
      <c r="G194" s="221" t="s">
        <v>326</v>
      </c>
      <c r="H194" s="222">
        <v>14</v>
      </c>
      <c r="I194" s="223"/>
      <c r="J194" s="224">
        <f>ROUND(I194*H194,2)</f>
        <v>0</v>
      </c>
      <c r="K194" s="220" t="s">
        <v>122</v>
      </c>
      <c r="L194" s="225"/>
      <c r="M194" s="226" t="s">
        <v>19</v>
      </c>
      <c r="N194" s="227" t="s">
        <v>40</v>
      </c>
      <c r="O194" s="84"/>
      <c r="P194" s="214">
        <f>O194*H194</f>
        <v>0</v>
      </c>
      <c r="Q194" s="214">
        <v>0</v>
      </c>
      <c r="R194" s="214">
        <f>Q194*H194</f>
        <v>0</v>
      </c>
      <c r="S194" s="214">
        <v>0</v>
      </c>
      <c r="T194" s="215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16" t="s">
        <v>149</v>
      </c>
      <c r="AT194" s="216" t="s">
        <v>125</v>
      </c>
      <c r="AU194" s="216" t="s">
        <v>76</v>
      </c>
      <c r="AY194" s="17" t="s">
        <v>117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7" t="s">
        <v>76</v>
      </c>
      <c r="BK194" s="217">
        <f>ROUND(I194*H194,2)</f>
        <v>0</v>
      </c>
      <c r="BL194" s="17" t="s">
        <v>149</v>
      </c>
      <c r="BM194" s="216" t="s">
        <v>498</v>
      </c>
    </row>
    <row r="195" s="2" customFormat="1" ht="21.75" customHeight="1">
      <c r="A195" s="38"/>
      <c r="B195" s="39"/>
      <c r="C195" s="218" t="s">
        <v>499</v>
      </c>
      <c r="D195" s="218" t="s">
        <v>125</v>
      </c>
      <c r="E195" s="219" t="s">
        <v>500</v>
      </c>
      <c r="F195" s="220" t="s">
        <v>501</v>
      </c>
      <c r="G195" s="221" t="s">
        <v>326</v>
      </c>
      <c r="H195" s="222">
        <v>10</v>
      </c>
      <c r="I195" s="223"/>
      <c r="J195" s="224">
        <f>ROUND(I195*H195,2)</f>
        <v>0</v>
      </c>
      <c r="K195" s="220" t="s">
        <v>122</v>
      </c>
      <c r="L195" s="225"/>
      <c r="M195" s="226" t="s">
        <v>19</v>
      </c>
      <c r="N195" s="227" t="s">
        <v>40</v>
      </c>
      <c r="O195" s="84"/>
      <c r="P195" s="214">
        <f>O195*H195</f>
        <v>0</v>
      </c>
      <c r="Q195" s="214">
        <v>0</v>
      </c>
      <c r="R195" s="214">
        <f>Q195*H195</f>
        <v>0</v>
      </c>
      <c r="S195" s="214">
        <v>0</v>
      </c>
      <c r="T195" s="215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16" t="s">
        <v>149</v>
      </c>
      <c r="AT195" s="216" t="s">
        <v>125</v>
      </c>
      <c r="AU195" s="216" t="s">
        <v>76</v>
      </c>
      <c r="AY195" s="17" t="s">
        <v>117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7" t="s">
        <v>76</v>
      </c>
      <c r="BK195" s="217">
        <f>ROUND(I195*H195,2)</f>
        <v>0</v>
      </c>
      <c r="BL195" s="17" t="s">
        <v>149</v>
      </c>
      <c r="BM195" s="216" t="s">
        <v>502</v>
      </c>
    </row>
    <row r="196" s="2" customFormat="1" ht="21.75" customHeight="1">
      <c r="A196" s="38"/>
      <c r="B196" s="39"/>
      <c r="C196" s="205" t="s">
        <v>503</v>
      </c>
      <c r="D196" s="205" t="s">
        <v>118</v>
      </c>
      <c r="E196" s="206" t="s">
        <v>504</v>
      </c>
      <c r="F196" s="207" t="s">
        <v>505</v>
      </c>
      <c r="G196" s="208" t="s">
        <v>326</v>
      </c>
      <c r="H196" s="209">
        <v>24</v>
      </c>
      <c r="I196" s="210"/>
      <c r="J196" s="211">
        <f>ROUND(I196*H196,2)</f>
        <v>0</v>
      </c>
      <c r="K196" s="207" t="s">
        <v>122</v>
      </c>
      <c r="L196" s="44"/>
      <c r="M196" s="212" t="s">
        <v>19</v>
      </c>
      <c r="N196" s="213" t="s">
        <v>40</v>
      </c>
      <c r="O196" s="84"/>
      <c r="P196" s="214">
        <f>O196*H196</f>
        <v>0</v>
      </c>
      <c r="Q196" s="214">
        <v>0</v>
      </c>
      <c r="R196" s="214">
        <f>Q196*H196</f>
        <v>0</v>
      </c>
      <c r="S196" s="214">
        <v>0</v>
      </c>
      <c r="T196" s="215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6" t="s">
        <v>76</v>
      </c>
      <c r="AT196" s="216" t="s">
        <v>118</v>
      </c>
      <c r="AU196" s="216" t="s">
        <v>76</v>
      </c>
      <c r="AY196" s="17" t="s">
        <v>117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7" t="s">
        <v>76</v>
      </c>
      <c r="BK196" s="217">
        <f>ROUND(I196*H196,2)</f>
        <v>0</v>
      </c>
      <c r="BL196" s="17" t="s">
        <v>76</v>
      </c>
      <c r="BM196" s="216" t="s">
        <v>506</v>
      </c>
    </row>
    <row r="197" s="2" customFormat="1" ht="16.5" customHeight="1">
      <c r="A197" s="38"/>
      <c r="B197" s="39"/>
      <c r="C197" s="218" t="s">
        <v>507</v>
      </c>
      <c r="D197" s="218" t="s">
        <v>125</v>
      </c>
      <c r="E197" s="219" t="s">
        <v>508</v>
      </c>
      <c r="F197" s="220" t="s">
        <v>509</v>
      </c>
      <c r="G197" s="221" t="s">
        <v>326</v>
      </c>
      <c r="H197" s="222">
        <v>10</v>
      </c>
      <c r="I197" s="223"/>
      <c r="J197" s="224">
        <f>ROUND(I197*H197,2)</f>
        <v>0</v>
      </c>
      <c r="K197" s="220" t="s">
        <v>122</v>
      </c>
      <c r="L197" s="225"/>
      <c r="M197" s="226" t="s">
        <v>19</v>
      </c>
      <c r="N197" s="227" t="s">
        <v>40</v>
      </c>
      <c r="O197" s="84"/>
      <c r="P197" s="214">
        <f>O197*H197</f>
        <v>0</v>
      </c>
      <c r="Q197" s="214">
        <v>0</v>
      </c>
      <c r="R197" s="214">
        <f>Q197*H197</f>
        <v>0</v>
      </c>
      <c r="S197" s="214">
        <v>0</v>
      </c>
      <c r="T197" s="215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16" t="s">
        <v>149</v>
      </c>
      <c r="AT197" s="216" t="s">
        <v>125</v>
      </c>
      <c r="AU197" s="216" t="s">
        <v>76</v>
      </c>
      <c r="AY197" s="17" t="s">
        <v>117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7" t="s">
        <v>76</v>
      </c>
      <c r="BK197" s="217">
        <f>ROUND(I197*H197,2)</f>
        <v>0</v>
      </c>
      <c r="BL197" s="17" t="s">
        <v>149</v>
      </c>
      <c r="BM197" s="216" t="s">
        <v>510</v>
      </c>
    </row>
    <row r="198" s="2" customFormat="1" ht="16.5" customHeight="1">
      <c r="A198" s="38"/>
      <c r="B198" s="39"/>
      <c r="C198" s="218" t="s">
        <v>511</v>
      </c>
      <c r="D198" s="218" t="s">
        <v>125</v>
      </c>
      <c r="E198" s="219" t="s">
        <v>512</v>
      </c>
      <c r="F198" s="220" t="s">
        <v>513</v>
      </c>
      <c r="G198" s="221" t="s">
        <v>326</v>
      </c>
      <c r="H198" s="222">
        <v>1600</v>
      </c>
      <c r="I198" s="223"/>
      <c r="J198" s="224">
        <f>ROUND(I198*H198,2)</f>
        <v>0</v>
      </c>
      <c r="K198" s="220" t="s">
        <v>122</v>
      </c>
      <c r="L198" s="225"/>
      <c r="M198" s="226" t="s">
        <v>19</v>
      </c>
      <c r="N198" s="227" t="s">
        <v>40</v>
      </c>
      <c r="O198" s="84"/>
      <c r="P198" s="214">
        <f>O198*H198</f>
        <v>0</v>
      </c>
      <c r="Q198" s="214">
        <v>0</v>
      </c>
      <c r="R198" s="214">
        <f>Q198*H198</f>
        <v>0</v>
      </c>
      <c r="S198" s="214">
        <v>0</v>
      </c>
      <c r="T198" s="215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16" t="s">
        <v>149</v>
      </c>
      <c r="AT198" s="216" t="s">
        <v>125</v>
      </c>
      <c r="AU198" s="216" t="s">
        <v>76</v>
      </c>
      <c r="AY198" s="17" t="s">
        <v>117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7" t="s">
        <v>76</v>
      </c>
      <c r="BK198" s="217">
        <f>ROUND(I198*H198,2)</f>
        <v>0</v>
      </c>
      <c r="BL198" s="17" t="s">
        <v>149</v>
      </c>
      <c r="BM198" s="216" t="s">
        <v>514</v>
      </c>
    </row>
    <row r="199" s="2" customFormat="1" ht="16.5" customHeight="1">
      <c r="A199" s="38"/>
      <c r="B199" s="39"/>
      <c r="C199" s="205" t="s">
        <v>515</v>
      </c>
      <c r="D199" s="205" t="s">
        <v>118</v>
      </c>
      <c r="E199" s="206" t="s">
        <v>516</v>
      </c>
      <c r="F199" s="207" t="s">
        <v>517</v>
      </c>
      <c r="G199" s="208" t="s">
        <v>326</v>
      </c>
      <c r="H199" s="209">
        <v>1610</v>
      </c>
      <c r="I199" s="210"/>
      <c r="J199" s="211">
        <f>ROUND(I199*H199,2)</f>
        <v>0</v>
      </c>
      <c r="K199" s="207" t="s">
        <v>122</v>
      </c>
      <c r="L199" s="44"/>
      <c r="M199" s="212" t="s">
        <v>19</v>
      </c>
      <c r="N199" s="213" t="s">
        <v>40</v>
      </c>
      <c r="O199" s="84"/>
      <c r="P199" s="214">
        <f>O199*H199</f>
        <v>0</v>
      </c>
      <c r="Q199" s="214">
        <v>0</v>
      </c>
      <c r="R199" s="214">
        <f>Q199*H199</f>
        <v>0</v>
      </c>
      <c r="S199" s="214">
        <v>0</v>
      </c>
      <c r="T199" s="215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6" t="s">
        <v>76</v>
      </c>
      <c r="AT199" s="216" t="s">
        <v>118</v>
      </c>
      <c r="AU199" s="216" t="s">
        <v>76</v>
      </c>
      <c r="AY199" s="17" t="s">
        <v>117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7" t="s">
        <v>76</v>
      </c>
      <c r="BK199" s="217">
        <f>ROUND(I199*H199,2)</f>
        <v>0</v>
      </c>
      <c r="BL199" s="17" t="s">
        <v>76</v>
      </c>
      <c r="BM199" s="216" t="s">
        <v>518</v>
      </c>
    </row>
    <row r="200" s="2" customFormat="1" ht="21.75" customHeight="1">
      <c r="A200" s="38"/>
      <c r="B200" s="39"/>
      <c r="C200" s="218" t="s">
        <v>519</v>
      </c>
      <c r="D200" s="218" t="s">
        <v>125</v>
      </c>
      <c r="E200" s="219" t="s">
        <v>520</v>
      </c>
      <c r="F200" s="220" t="s">
        <v>521</v>
      </c>
      <c r="G200" s="221" t="s">
        <v>121</v>
      </c>
      <c r="H200" s="222">
        <v>4</v>
      </c>
      <c r="I200" s="223"/>
      <c r="J200" s="224">
        <f>ROUND(I200*H200,2)</f>
        <v>0</v>
      </c>
      <c r="K200" s="220" t="s">
        <v>122</v>
      </c>
      <c r="L200" s="225"/>
      <c r="M200" s="226" t="s">
        <v>19</v>
      </c>
      <c r="N200" s="227" t="s">
        <v>40</v>
      </c>
      <c r="O200" s="84"/>
      <c r="P200" s="214">
        <f>O200*H200</f>
        <v>0</v>
      </c>
      <c r="Q200" s="214">
        <v>0</v>
      </c>
      <c r="R200" s="214">
        <f>Q200*H200</f>
        <v>0</v>
      </c>
      <c r="S200" s="214">
        <v>0</v>
      </c>
      <c r="T200" s="215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16" t="s">
        <v>78</v>
      </c>
      <c r="AT200" s="216" t="s">
        <v>125</v>
      </c>
      <c r="AU200" s="216" t="s">
        <v>76</v>
      </c>
      <c r="AY200" s="17" t="s">
        <v>117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7" t="s">
        <v>76</v>
      </c>
      <c r="BK200" s="217">
        <f>ROUND(I200*H200,2)</f>
        <v>0</v>
      </c>
      <c r="BL200" s="17" t="s">
        <v>76</v>
      </c>
      <c r="BM200" s="216" t="s">
        <v>522</v>
      </c>
    </row>
    <row r="201" s="2" customFormat="1">
      <c r="A201" s="38"/>
      <c r="B201" s="39"/>
      <c r="C201" s="205" t="s">
        <v>523</v>
      </c>
      <c r="D201" s="205" t="s">
        <v>118</v>
      </c>
      <c r="E201" s="206" t="s">
        <v>524</v>
      </c>
      <c r="F201" s="207" t="s">
        <v>525</v>
      </c>
      <c r="G201" s="208" t="s">
        <v>121</v>
      </c>
      <c r="H201" s="209">
        <v>4</v>
      </c>
      <c r="I201" s="210"/>
      <c r="J201" s="211">
        <f>ROUND(I201*H201,2)</f>
        <v>0</v>
      </c>
      <c r="K201" s="207" t="s">
        <v>122</v>
      </c>
      <c r="L201" s="44"/>
      <c r="M201" s="212" t="s">
        <v>19</v>
      </c>
      <c r="N201" s="213" t="s">
        <v>40</v>
      </c>
      <c r="O201" s="84"/>
      <c r="P201" s="214">
        <f>O201*H201</f>
        <v>0</v>
      </c>
      <c r="Q201" s="214">
        <v>0</v>
      </c>
      <c r="R201" s="214">
        <f>Q201*H201</f>
        <v>0</v>
      </c>
      <c r="S201" s="214">
        <v>0</v>
      </c>
      <c r="T201" s="215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16" t="s">
        <v>76</v>
      </c>
      <c r="AT201" s="216" t="s">
        <v>118</v>
      </c>
      <c r="AU201" s="216" t="s">
        <v>76</v>
      </c>
      <c r="AY201" s="17" t="s">
        <v>117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7" t="s">
        <v>76</v>
      </c>
      <c r="BK201" s="217">
        <f>ROUND(I201*H201,2)</f>
        <v>0</v>
      </c>
      <c r="BL201" s="17" t="s">
        <v>76</v>
      </c>
      <c r="BM201" s="216" t="s">
        <v>526</v>
      </c>
    </row>
    <row r="202" s="2" customFormat="1" ht="44.25" customHeight="1">
      <c r="A202" s="38"/>
      <c r="B202" s="39"/>
      <c r="C202" s="205" t="s">
        <v>527</v>
      </c>
      <c r="D202" s="205" t="s">
        <v>118</v>
      </c>
      <c r="E202" s="206" t="s">
        <v>528</v>
      </c>
      <c r="F202" s="207" t="s">
        <v>529</v>
      </c>
      <c r="G202" s="208" t="s">
        <v>121</v>
      </c>
      <c r="H202" s="209">
        <v>4</v>
      </c>
      <c r="I202" s="210"/>
      <c r="J202" s="211">
        <f>ROUND(I202*H202,2)</f>
        <v>0</v>
      </c>
      <c r="K202" s="207" t="s">
        <v>122</v>
      </c>
      <c r="L202" s="44"/>
      <c r="M202" s="212" t="s">
        <v>19</v>
      </c>
      <c r="N202" s="213" t="s">
        <v>40</v>
      </c>
      <c r="O202" s="84"/>
      <c r="P202" s="214">
        <f>O202*H202</f>
        <v>0</v>
      </c>
      <c r="Q202" s="214">
        <v>0</v>
      </c>
      <c r="R202" s="214">
        <f>Q202*H202</f>
        <v>0</v>
      </c>
      <c r="S202" s="214">
        <v>0</v>
      </c>
      <c r="T202" s="215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16" t="s">
        <v>236</v>
      </c>
      <c r="AT202" s="216" t="s">
        <v>118</v>
      </c>
      <c r="AU202" s="216" t="s">
        <v>76</v>
      </c>
      <c r="AY202" s="17" t="s">
        <v>117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7" t="s">
        <v>76</v>
      </c>
      <c r="BK202" s="217">
        <f>ROUND(I202*H202,2)</f>
        <v>0</v>
      </c>
      <c r="BL202" s="17" t="s">
        <v>236</v>
      </c>
      <c r="BM202" s="216" t="s">
        <v>530</v>
      </c>
    </row>
    <row r="203" s="2" customFormat="1" ht="44.25" customHeight="1">
      <c r="A203" s="38"/>
      <c r="B203" s="39"/>
      <c r="C203" s="205" t="s">
        <v>531</v>
      </c>
      <c r="D203" s="205" t="s">
        <v>118</v>
      </c>
      <c r="E203" s="206" t="s">
        <v>532</v>
      </c>
      <c r="F203" s="207" t="s">
        <v>533</v>
      </c>
      <c r="G203" s="208" t="s">
        <v>121</v>
      </c>
      <c r="H203" s="209">
        <v>4</v>
      </c>
      <c r="I203" s="210"/>
      <c r="J203" s="211">
        <f>ROUND(I203*H203,2)</f>
        <v>0</v>
      </c>
      <c r="K203" s="207" t="s">
        <v>122</v>
      </c>
      <c r="L203" s="44"/>
      <c r="M203" s="212" t="s">
        <v>19</v>
      </c>
      <c r="N203" s="213" t="s">
        <v>40</v>
      </c>
      <c r="O203" s="84"/>
      <c r="P203" s="214">
        <f>O203*H203</f>
        <v>0</v>
      </c>
      <c r="Q203" s="214">
        <v>0</v>
      </c>
      <c r="R203" s="214">
        <f>Q203*H203</f>
        <v>0</v>
      </c>
      <c r="S203" s="214">
        <v>0</v>
      </c>
      <c r="T203" s="215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16" t="s">
        <v>123</v>
      </c>
      <c r="AT203" s="216" t="s">
        <v>118</v>
      </c>
      <c r="AU203" s="216" t="s">
        <v>76</v>
      </c>
      <c r="AY203" s="17" t="s">
        <v>117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7" t="s">
        <v>76</v>
      </c>
      <c r="BK203" s="217">
        <f>ROUND(I203*H203,2)</f>
        <v>0</v>
      </c>
      <c r="BL203" s="17" t="s">
        <v>123</v>
      </c>
      <c r="BM203" s="216" t="s">
        <v>534</v>
      </c>
    </row>
    <row r="204" s="2" customFormat="1" ht="16.5" customHeight="1">
      <c r="A204" s="38"/>
      <c r="B204" s="39"/>
      <c r="C204" s="205" t="s">
        <v>535</v>
      </c>
      <c r="D204" s="205" t="s">
        <v>118</v>
      </c>
      <c r="E204" s="206" t="s">
        <v>536</v>
      </c>
      <c r="F204" s="207" t="s">
        <v>537</v>
      </c>
      <c r="G204" s="208" t="s">
        <v>121</v>
      </c>
      <c r="H204" s="209">
        <v>3</v>
      </c>
      <c r="I204" s="210"/>
      <c r="J204" s="211">
        <f>ROUND(I204*H204,2)</f>
        <v>0</v>
      </c>
      <c r="K204" s="207" t="s">
        <v>122</v>
      </c>
      <c r="L204" s="44"/>
      <c r="M204" s="212" t="s">
        <v>19</v>
      </c>
      <c r="N204" s="213" t="s">
        <v>40</v>
      </c>
      <c r="O204" s="84"/>
      <c r="P204" s="214">
        <f>O204*H204</f>
        <v>0</v>
      </c>
      <c r="Q204" s="214">
        <v>0</v>
      </c>
      <c r="R204" s="214">
        <f>Q204*H204</f>
        <v>0</v>
      </c>
      <c r="S204" s="214">
        <v>0</v>
      </c>
      <c r="T204" s="215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16" t="s">
        <v>123</v>
      </c>
      <c r="AT204" s="216" t="s">
        <v>118</v>
      </c>
      <c r="AU204" s="216" t="s">
        <v>76</v>
      </c>
      <c r="AY204" s="17" t="s">
        <v>117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7" t="s">
        <v>76</v>
      </c>
      <c r="BK204" s="217">
        <f>ROUND(I204*H204,2)</f>
        <v>0</v>
      </c>
      <c r="BL204" s="17" t="s">
        <v>123</v>
      </c>
      <c r="BM204" s="216" t="s">
        <v>538</v>
      </c>
    </row>
    <row r="205" s="2" customFormat="1" ht="16.5" customHeight="1">
      <c r="A205" s="38"/>
      <c r="B205" s="39"/>
      <c r="C205" s="205" t="s">
        <v>539</v>
      </c>
      <c r="D205" s="205" t="s">
        <v>118</v>
      </c>
      <c r="E205" s="206" t="s">
        <v>540</v>
      </c>
      <c r="F205" s="207" t="s">
        <v>541</v>
      </c>
      <c r="G205" s="208" t="s">
        <v>273</v>
      </c>
      <c r="H205" s="209">
        <v>97</v>
      </c>
      <c r="I205" s="210"/>
      <c r="J205" s="211">
        <f>ROUND(I205*H205,2)</f>
        <v>0</v>
      </c>
      <c r="K205" s="207" t="s">
        <v>122</v>
      </c>
      <c r="L205" s="44"/>
      <c r="M205" s="212" t="s">
        <v>19</v>
      </c>
      <c r="N205" s="213" t="s">
        <v>40</v>
      </c>
      <c r="O205" s="84"/>
      <c r="P205" s="214">
        <f>O205*H205</f>
        <v>0</v>
      </c>
      <c r="Q205" s="214">
        <v>0</v>
      </c>
      <c r="R205" s="214">
        <f>Q205*H205</f>
        <v>0</v>
      </c>
      <c r="S205" s="214">
        <v>0</v>
      </c>
      <c r="T205" s="215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16" t="s">
        <v>76</v>
      </c>
      <c r="AT205" s="216" t="s">
        <v>118</v>
      </c>
      <c r="AU205" s="216" t="s">
        <v>76</v>
      </c>
      <c r="AY205" s="17" t="s">
        <v>117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7" t="s">
        <v>76</v>
      </c>
      <c r="BK205" s="217">
        <f>ROUND(I205*H205,2)</f>
        <v>0</v>
      </c>
      <c r="BL205" s="17" t="s">
        <v>76</v>
      </c>
      <c r="BM205" s="216" t="s">
        <v>542</v>
      </c>
    </row>
    <row r="206" s="2" customFormat="1">
      <c r="A206" s="38"/>
      <c r="B206" s="39"/>
      <c r="C206" s="205" t="s">
        <v>543</v>
      </c>
      <c r="D206" s="205" t="s">
        <v>118</v>
      </c>
      <c r="E206" s="206" t="s">
        <v>544</v>
      </c>
      <c r="F206" s="207" t="s">
        <v>545</v>
      </c>
      <c r="G206" s="208" t="s">
        <v>121</v>
      </c>
      <c r="H206" s="209">
        <v>4</v>
      </c>
      <c r="I206" s="210"/>
      <c r="J206" s="211">
        <f>ROUND(I206*H206,2)</f>
        <v>0</v>
      </c>
      <c r="K206" s="207" t="s">
        <v>122</v>
      </c>
      <c r="L206" s="44"/>
      <c r="M206" s="212" t="s">
        <v>19</v>
      </c>
      <c r="N206" s="213" t="s">
        <v>40</v>
      </c>
      <c r="O206" s="84"/>
      <c r="P206" s="214">
        <f>O206*H206</f>
        <v>0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6" t="s">
        <v>76</v>
      </c>
      <c r="AT206" s="216" t="s">
        <v>118</v>
      </c>
      <c r="AU206" s="216" t="s">
        <v>76</v>
      </c>
      <c r="AY206" s="17" t="s">
        <v>117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7" t="s">
        <v>76</v>
      </c>
      <c r="BK206" s="217">
        <f>ROUND(I206*H206,2)</f>
        <v>0</v>
      </c>
      <c r="BL206" s="17" t="s">
        <v>76</v>
      </c>
      <c r="BM206" s="216" t="s">
        <v>546</v>
      </c>
    </row>
    <row r="207" s="2" customFormat="1" ht="16.5" customHeight="1">
      <c r="A207" s="38"/>
      <c r="B207" s="39"/>
      <c r="C207" s="205" t="s">
        <v>547</v>
      </c>
      <c r="D207" s="205" t="s">
        <v>118</v>
      </c>
      <c r="E207" s="206" t="s">
        <v>548</v>
      </c>
      <c r="F207" s="207" t="s">
        <v>549</v>
      </c>
      <c r="G207" s="208" t="s">
        <v>121</v>
      </c>
      <c r="H207" s="209">
        <v>2</v>
      </c>
      <c r="I207" s="210"/>
      <c r="J207" s="211">
        <f>ROUND(I207*H207,2)</f>
        <v>0</v>
      </c>
      <c r="K207" s="207" t="s">
        <v>122</v>
      </c>
      <c r="L207" s="44"/>
      <c r="M207" s="212" t="s">
        <v>19</v>
      </c>
      <c r="N207" s="213" t="s">
        <v>40</v>
      </c>
      <c r="O207" s="84"/>
      <c r="P207" s="214">
        <f>O207*H207</f>
        <v>0</v>
      </c>
      <c r="Q207" s="214">
        <v>0</v>
      </c>
      <c r="R207" s="214">
        <f>Q207*H207</f>
        <v>0</v>
      </c>
      <c r="S207" s="214">
        <v>0</v>
      </c>
      <c r="T207" s="215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16" t="s">
        <v>76</v>
      </c>
      <c r="AT207" s="216" t="s">
        <v>118</v>
      </c>
      <c r="AU207" s="216" t="s">
        <v>76</v>
      </c>
      <c r="AY207" s="17" t="s">
        <v>117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7" t="s">
        <v>76</v>
      </c>
      <c r="BK207" s="217">
        <f>ROUND(I207*H207,2)</f>
        <v>0</v>
      </c>
      <c r="BL207" s="17" t="s">
        <v>76</v>
      </c>
      <c r="BM207" s="216" t="s">
        <v>550</v>
      </c>
    </row>
    <row r="208" s="2" customFormat="1" ht="16.5" customHeight="1">
      <c r="A208" s="38"/>
      <c r="B208" s="39"/>
      <c r="C208" s="205" t="s">
        <v>551</v>
      </c>
      <c r="D208" s="205" t="s">
        <v>118</v>
      </c>
      <c r="E208" s="206" t="s">
        <v>552</v>
      </c>
      <c r="F208" s="207" t="s">
        <v>553</v>
      </c>
      <c r="G208" s="208" t="s">
        <v>554</v>
      </c>
      <c r="H208" s="209">
        <v>1.5</v>
      </c>
      <c r="I208" s="210"/>
      <c r="J208" s="211">
        <f>ROUND(I208*H208,2)</f>
        <v>0</v>
      </c>
      <c r="K208" s="207" t="s">
        <v>122</v>
      </c>
      <c r="L208" s="44"/>
      <c r="M208" s="244" t="s">
        <v>19</v>
      </c>
      <c r="N208" s="245" t="s">
        <v>40</v>
      </c>
      <c r="O208" s="246"/>
      <c r="P208" s="247">
        <f>O208*H208</f>
        <v>0</v>
      </c>
      <c r="Q208" s="247">
        <v>0</v>
      </c>
      <c r="R208" s="247">
        <f>Q208*H208</f>
        <v>0</v>
      </c>
      <c r="S208" s="247">
        <v>0</v>
      </c>
      <c r="T208" s="24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16" t="s">
        <v>76</v>
      </c>
      <c r="AT208" s="216" t="s">
        <v>118</v>
      </c>
      <c r="AU208" s="216" t="s">
        <v>76</v>
      </c>
      <c r="AY208" s="17" t="s">
        <v>117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7" t="s">
        <v>76</v>
      </c>
      <c r="BK208" s="217">
        <f>ROUND(I208*H208,2)</f>
        <v>0</v>
      </c>
      <c r="BL208" s="17" t="s">
        <v>76</v>
      </c>
      <c r="BM208" s="216" t="s">
        <v>555</v>
      </c>
    </row>
    <row r="209" s="2" customFormat="1" ht="6.96" customHeight="1">
      <c r="A209" s="38"/>
      <c r="B209" s="59"/>
      <c r="C209" s="60"/>
      <c r="D209" s="60"/>
      <c r="E209" s="60"/>
      <c r="F209" s="60"/>
      <c r="G209" s="60"/>
      <c r="H209" s="60"/>
      <c r="I209" s="60"/>
      <c r="J209" s="60"/>
      <c r="K209" s="60"/>
      <c r="L209" s="44"/>
      <c r="M209" s="38"/>
      <c r="O209" s="38"/>
      <c r="P209" s="38"/>
      <c r="Q209" s="38"/>
      <c r="R209" s="38"/>
      <c r="S209" s="38"/>
      <c r="T209" s="38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</row>
  </sheetData>
  <sheetProtection sheet="1" autoFilter="0" formatColumns="0" formatRows="0" objects="1" scenarios="1" spinCount="100000" saltValue="kFLxBR5pWYf4ETd/CoV/qesir29FB9oGM/YkeHdStJD+6RBC4mfqLYRQiW5V/j8Re+nlDRPvhSZivGzg+yJ1rg==" hashValue="RJL8Y3w4UGmL3PXZZct+Fy6fAy00d9u/2hIM1g7o10cdLd4XAOlJgJznQaubHdK1IxzzQJKBEh1twOGFsbMabA==" algorithmName="SHA-512" password="CC35"/>
  <autoFilter ref="C85:K20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78</v>
      </c>
    </row>
    <row r="4" s="1" customFormat="1" ht="24.96" customHeight="1">
      <c r="B4" s="20"/>
      <c r="D4" s="140" t="s">
        <v>91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Oprava přejezdu P3934 km 116,104 Miroslav - Rakšice</v>
      </c>
      <c r="F7" s="142"/>
      <c r="G7" s="142"/>
      <c r="H7" s="142"/>
      <c r="L7" s="20"/>
    </row>
    <row r="8" s="1" customFormat="1" ht="12" customHeight="1">
      <c r="B8" s="20"/>
      <c r="D8" s="142" t="s">
        <v>92</v>
      </c>
      <c r="L8" s="20"/>
    </row>
    <row r="9" s="2" customFormat="1" ht="16.5" customHeight="1">
      <c r="A9" s="38"/>
      <c r="B9" s="44"/>
      <c r="C9" s="38"/>
      <c r="D9" s="38"/>
      <c r="E9" s="143" t="s">
        <v>93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94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556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26. 2. 2021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tr">
        <f>IF('Rekapitulace stavby'!AN10="","",'Rekapitulace stavby'!AN10)</f>
        <v/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tr">
        <f>IF('Rekapitulace stavby'!E11="","",'Rekapitulace stavby'!E11)</f>
        <v xml:space="preserve"> </v>
      </c>
      <c r="F17" s="38"/>
      <c r="G17" s="38"/>
      <c r="H17" s="38"/>
      <c r="I17" s="142" t="s">
        <v>27</v>
      </c>
      <c r="J17" s="133" t="str">
        <f>IF('Rekapitulace stavby'!AN11="","",'Rekapitulace stavby'!AN11)</f>
        <v/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28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27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30</v>
      </c>
      <c r="E22" s="38"/>
      <c r="F22" s="38"/>
      <c r="G22" s="38"/>
      <c r="H22" s="38"/>
      <c r="I22" s="142" t="s">
        <v>26</v>
      </c>
      <c r="J22" s="133" t="str">
        <f>IF('Rekapitulace stavby'!AN16="","",'Rekapitulace stavby'!AN16)</f>
        <v/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stavby'!E17="","",'Rekapitulace stavby'!E17)</f>
        <v xml:space="preserve"> </v>
      </c>
      <c r="F23" s="38"/>
      <c r="G23" s="38"/>
      <c r="H23" s="38"/>
      <c r="I23" s="142" t="s">
        <v>27</v>
      </c>
      <c r="J23" s="133" t="str">
        <f>IF('Rekapitulace stavby'!AN17="","",'Rekapitulace stavby'!AN17)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32</v>
      </c>
      <c r="E25" s="38"/>
      <c r="F25" s="38"/>
      <c r="G25" s="38"/>
      <c r="H25" s="38"/>
      <c r="I25" s="142" t="s">
        <v>26</v>
      </c>
      <c r="J25" s="133" t="str">
        <f>IF('Rekapitulace stavby'!AN19="","",'Rekapitulace stavby'!AN19)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2" t="s">
        <v>27</v>
      </c>
      <c r="J26" s="133" t="str">
        <f>IF('Rekapitulace stavby'!AN20="","",'Rekapitulace stavby'!AN20)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33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35</v>
      </c>
      <c r="E32" s="38"/>
      <c r="F32" s="38"/>
      <c r="G32" s="38"/>
      <c r="H32" s="38"/>
      <c r="I32" s="38"/>
      <c r="J32" s="153">
        <f>ROUND(J85,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37</v>
      </c>
      <c r="G34" s="38"/>
      <c r="H34" s="38"/>
      <c r="I34" s="154" t="s">
        <v>36</v>
      </c>
      <c r="J34" s="154" t="s">
        <v>38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39</v>
      </c>
      <c r="E35" s="142" t="s">
        <v>40</v>
      </c>
      <c r="F35" s="156">
        <f>ROUND((SUM(BE85:BE155)),  2)</f>
        <v>0</v>
      </c>
      <c r="G35" s="38"/>
      <c r="H35" s="38"/>
      <c r="I35" s="157">
        <v>0.20999999999999999</v>
      </c>
      <c r="J35" s="156">
        <f>ROUND(((SUM(BE85:BE155))*I35),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41</v>
      </c>
      <c r="F36" s="156">
        <f>ROUND((SUM(BF85:BF155)),  2)</f>
        <v>0</v>
      </c>
      <c r="G36" s="38"/>
      <c r="H36" s="38"/>
      <c r="I36" s="157">
        <v>0.14999999999999999</v>
      </c>
      <c r="J36" s="156">
        <f>ROUND(((SUM(BF85:BF155))*I36),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42</v>
      </c>
      <c r="F37" s="156">
        <f>ROUND((SUM(BG85:BG155)),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43</v>
      </c>
      <c r="F38" s="156">
        <f>ROUND((SUM(BH85:BH155)),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44</v>
      </c>
      <c r="F39" s="156">
        <f>ROUND((SUM(BI85:BI155)),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45</v>
      </c>
      <c r="E41" s="160"/>
      <c r="F41" s="160"/>
      <c r="G41" s="161" t="s">
        <v>46</v>
      </c>
      <c r="H41" s="162" t="s">
        <v>47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96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Oprava přejezdu P3934 km 116,104 Miroslav - Rakšice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92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93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94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02 - Venkovní prvky - stavební část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32" t="s">
        <v>23</v>
      </c>
      <c r="J56" s="72" t="str">
        <f>IF(J14="","",J14)</f>
        <v>26. 2. 2021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32" t="s">
        <v>30</v>
      </c>
      <c r="J58" s="36" t="str">
        <f>E23</f>
        <v xml:space="preserve"> 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28</v>
      </c>
      <c r="D59" s="40"/>
      <c r="E59" s="40"/>
      <c r="F59" s="27" t="str">
        <f>IF(E20="","",E20)</f>
        <v>Vyplň údaj</v>
      </c>
      <c r="G59" s="40"/>
      <c r="H59" s="40"/>
      <c r="I59" s="32" t="s">
        <v>32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97</v>
      </c>
      <c r="D61" s="171"/>
      <c r="E61" s="171"/>
      <c r="F61" s="171"/>
      <c r="G61" s="171"/>
      <c r="H61" s="171"/>
      <c r="I61" s="171"/>
      <c r="J61" s="172" t="s">
        <v>98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67</v>
      </c>
      <c r="D63" s="40"/>
      <c r="E63" s="40"/>
      <c r="F63" s="40"/>
      <c r="G63" s="40"/>
      <c r="H63" s="40"/>
      <c r="I63" s="40"/>
      <c r="J63" s="102">
        <f>J85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99</v>
      </c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101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9" t="str">
        <f>E7</f>
        <v>Oprava přejezdu P3934 km 116,104 Miroslav - Rakšice</v>
      </c>
      <c r="F73" s="32"/>
      <c r="G73" s="32"/>
      <c r="H73" s="32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1" customFormat="1" ht="12" customHeight="1">
      <c r="B74" s="21"/>
      <c r="C74" s="32" t="s">
        <v>92</v>
      </c>
      <c r="D74" s="22"/>
      <c r="E74" s="22"/>
      <c r="F74" s="22"/>
      <c r="G74" s="22"/>
      <c r="H74" s="22"/>
      <c r="I74" s="22"/>
      <c r="J74" s="22"/>
      <c r="K74" s="22"/>
      <c r="L74" s="20"/>
    </row>
    <row r="75" s="2" customFormat="1" ht="16.5" customHeight="1">
      <c r="A75" s="38"/>
      <c r="B75" s="39"/>
      <c r="C75" s="40"/>
      <c r="D75" s="40"/>
      <c r="E75" s="169" t="s">
        <v>93</v>
      </c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94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E11</f>
        <v>02 - Venkovní prvky - stavební část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21</v>
      </c>
      <c r="D79" s="40"/>
      <c r="E79" s="40"/>
      <c r="F79" s="27" t="str">
        <f>F14</f>
        <v xml:space="preserve"> </v>
      </c>
      <c r="G79" s="40"/>
      <c r="H79" s="40"/>
      <c r="I79" s="32" t="s">
        <v>23</v>
      </c>
      <c r="J79" s="72" t="str">
        <f>IF(J14="","",J14)</f>
        <v>26. 2. 2021</v>
      </c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25</v>
      </c>
      <c r="D81" s="40"/>
      <c r="E81" s="40"/>
      <c r="F81" s="27" t="str">
        <f>E17</f>
        <v xml:space="preserve"> </v>
      </c>
      <c r="G81" s="40"/>
      <c r="H81" s="40"/>
      <c r="I81" s="32" t="s">
        <v>30</v>
      </c>
      <c r="J81" s="36" t="str">
        <f>E23</f>
        <v xml:space="preserve"> 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28</v>
      </c>
      <c r="D82" s="40"/>
      <c r="E82" s="40"/>
      <c r="F82" s="27" t="str">
        <f>IF(E20="","",E20)</f>
        <v>Vyplň údaj</v>
      </c>
      <c r="G82" s="40"/>
      <c r="H82" s="40"/>
      <c r="I82" s="32" t="s">
        <v>32</v>
      </c>
      <c r="J82" s="36" t="str">
        <f>E26</f>
        <v xml:space="preserve"> 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10" customFormat="1" ht="29.28" customHeight="1">
      <c r="A84" s="180"/>
      <c r="B84" s="181"/>
      <c r="C84" s="182" t="s">
        <v>102</v>
      </c>
      <c r="D84" s="183" t="s">
        <v>54</v>
      </c>
      <c r="E84" s="183" t="s">
        <v>50</v>
      </c>
      <c r="F84" s="183" t="s">
        <v>51</v>
      </c>
      <c r="G84" s="183" t="s">
        <v>103</v>
      </c>
      <c r="H84" s="183" t="s">
        <v>104</v>
      </c>
      <c r="I84" s="183" t="s">
        <v>105</v>
      </c>
      <c r="J84" s="183" t="s">
        <v>98</v>
      </c>
      <c r="K84" s="184" t="s">
        <v>106</v>
      </c>
      <c r="L84" s="185"/>
      <c r="M84" s="92" t="s">
        <v>19</v>
      </c>
      <c r="N84" s="93" t="s">
        <v>39</v>
      </c>
      <c r="O84" s="93" t="s">
        <v>107</v>
      </c>
      <c r="P84" s="93" t="s">
        <v>108</v>
      </c>
      <c r="Q84" s="93" t="s">
        <v>109</v>
      </c>
      <c r="R84" s="93" t="s">
        <v>110</v>
      </c>
      <c r="S84" s="93" t="s">
        <v>111</v>
      </c>
      <c r="T84" s="94" t="s">
        <v>112</v>
      </c>
      <c r="U84" s="180"/>
      <c r="V84" s="180"/>
      <c r="W84" s="180"/>
      <c r="X84" s="180"/>
      <c r="Y84" s="180"/>
      <c r="Z84" s="180"/>
      <c r="AA84" s="180"/>
      <c r="AB84" s="180"/>
      <c r="AC84" s="180"/>
      <c r="AD84" s="180"/>
      <c r="AE84" s="180"/>
    </row>
    <row r="85" s="2" customFormat="1" ht="22.8" customHeight="1">
      <c r="A85" s="38"/>
      <c r="B85" s="39"/>
      <c r="C85" s="99" t="s">
        <v>113</v>
      </c>
      <c r="D85" s="40"/>
      <c r="E85" s="40"/>
      <c r="F85" s="40"/>
      <c r="G85" s="40"/>
      <c r="H85" s="40"/>
      <c r="I85" s="40"/>
      <c r="J85" s="186">
        <f>BK85</f>
        <v>0</v>
      </c>
      <c r="K85" s="40"/>
      <c r="L85" s="44"/>
      <c r="M85" s="95"/>
      <c r="N85" s="187"/>
      <c r="O85" s="96"/>
      <c r="P85" s="188">
        <f>SUM(P86:P155)</f>
        <v>0</v>
      </c>
      <c r="Q85" s="96"/>
      <c r="R85" s="188">
        <f>SUM(R86:R155)</f>
        <v>151.93032799999998</v>
      </c>
      <c r="S85" s="96"/>
      <c r="T85" s="189">
        <f>SUM(T86:T155)</f>
        <v>6.96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68</v>
      </c>
      <c r="AU85" s="17" t="s">
        <v>99</v>
      </c>
      <c r="BK85" s="190">
        <f>SUM(BK86:BK155)</f>
        <v>0</v>
      </c>
    </row>
    <row r="86" s="2" customFormat="1" ht="16.5" customHeight="1">
      <c r="A86" s="38"/>
      <c r="B86" s="39"/>
      <c r="C86" s="218" t="s">
        <v>76</v>
      </c>
      <c r="D86" s="218" t="s">
        <v>125</v>
      </c>
      <c r="E86" s="219" t="s">
        <v>557</v>
      </c>
      <c r="F86" s="220" t="s">
        <v>558</v>
      </c>
      <c r="G86" s="221" t="s">
        <v>559</v>
      </c>
      <c r="H86" s="222">
        <v>1.0509999999999999</v>
      </c>
      <c r="I86" s="223"/>
      <c r="J86" s="224">
        <f>ROUND(I86*H86,2)</f>
        <v>0</v>
      </c>
      <c r="K86" s="220" t="s">
        <v>560</v>
      </c>
      <c r="L86" s="225"/>
      <c r="M86" s="226" t="s">
        <v>19</v>
      </c>
      <c r="N86" s="227" t="s">
        <v>40</v>
      </c>
      <c r="O86" s="84"/>
      <c r="P86" s="214">
        <f>O86*H86</f>
        <v>0</v>
      </c>
      <c r="Q86" s="214">
        <v>1</v>
      </c>
      <c r="R86" s="214">
        <f>Q86*H86</f>
        <v>1.0509999999999999</v>
      </c>
      <c r="S86" s="214">
        <v>0</v>
      </c>
      <c r="T86" s="215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6" t="s">
        <v>151</v>
      </c>
      <c r="AT86" s="216" t="s">
        <v>125</v>
      </c>
      <c r="AU86" s="216" t="s">
        <v>69</v>
      </c>
      <c r="AY86" s="17" t="s">
        <v>117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7" t="s">
        <v>76</v>
      </c>
      <c r="BK86" s="217">
        <f>ROUND(I86*H86,2)</f>
        <v>0</v>
      </c>
      <c r="BL86" s="17" t="s">
        <v>116</v>
      </c>
      <c r="BM86" s="216" t="s">
        <v>561</v>
      </c>
    </row>
    <row r="87" s="2" customFormat="1">
      <c r="A87" s="38"/>
      <c r="B87" s="39"/>
      <c r="C87" s="40"/>
      <c r="D87" s="228" t="s">
        <v>129</v>
      </c>
      <c r="E87" s="40"/>
      <c r="F87" s="229" t="s">
        <v>562</v>
      </c>
      <c r="G87" s="40"/>
      <c r="H87" s="40"/>
      <c r="I87" s="230"/>
      <c r="J87" s="40"/>
      <c r="K87" s="40"/>
      <c r="L87" s="44"/>
      <c r="M87" s="231"/>
      <c r="N87" s="232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129</v>
      </c>
      <c r="AU87" s="17" t="s">
        <v>69</v>
      </c>
    </row>
    <row r="88" s="12" customFormat="1">
      <c r="A88" s="12"/>
      <c r="B88" s="233"/>
      <c r="C88" s="234"/>
      <c r="D88" s="228" t="s">
        <v>426</v>
      </c>
      <c r="E88" s="235" t="s">
        <v>19</v>
      </c>
      <c r="F88" s="236" t="s">
        <v>563</v>
      </c>
      <c r="G88" s="234"/>
      <c r="H88" s="237">
        <v>0.69099999999999995</v>
      </c>
      <c r="I88" s="238"/>
      <c r="J88" s="234"/>
      <c r="K88" s="234"/>
      <c r="L88" s="239"/>
      <c r="M88" s="240"/>
      <c r="N88" s="241"/>
      <c r="O88" s="241"/>
      <c r="P88" s="241"/>
      <c r="Q88" s="241"/>
      <c r="R88" s="241"/>
      <c r="S88" s="241"/>
      <c r="T88" s="24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T88" s="243" t="s">
        <v>426</v>
      </c>
      <c r="AU88" s="243" t="s">
        <v>69</v>
      </c>
      <c r="AV88" s="12" t="s">
        <v>78</v>
      </c>
      <c r="AW88" s="12" t="s">
        <v>31</v>
      </c>
      <c r="AX88" s="12" t="s">
        <v>69</v>
      </c>
      <c r="AY88" s="243" t="s">
        <v>117</v>
      </c>
    </row>
    <row r="89" s="12" customFormat="1">
      <c r="A89" s="12"/>
      <c r="B89" s="233"/>
      <c r="C89" s="234"/>
      <c r="D89" s="228" t="s">
        <v>426</v>
      </c>
      <c r="E89" s="235" t="s">
        <v>19</v>
      </c>
      <c r="F89" s="236" t="s">
        <v>564</v>
      </c>
      <c r="G89" s="234"/>
      <c r="H89" s="237">
        <v>0.35999999999999999</v>
      </c>
      <c r="I89" s="238"/>
      <c r="J89" s="234"/>
      <c r="K89" s="234"/>
      <c r="L89" s="239"/>
      <c r="M89" s="240"/>
      <c r="N89" s="241"/>
      <c r="O89" s="241"/>
      <c r="P89" s="241"/>
      <c r="Q89" s="241"/>
      <c r="R89" s="241"/>
      <c r="S89" s="241"/>
      <c r="T89" s="24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T89" s="243" t="s">
        <v>426</v>
      </c>
      <c r="AU89" s="243" t="s">
        <v>69</v>
      </c>
      <c r="AV89" s="12" t="s">
        <v>78</v>
      </c>
      <c r="AW89" s="12" t="s">
        <v>31</v>
      </c>
      <c r="AX89" s="12" t="s">
        <v>69</v>
      </c>
      <c r="AY89" s="243" t="s">
        <v>117</v>
      </c>
    </row>
    <row r="90" s="13" customFormat="1">
      <c r="A90" s="13"/>
      <c r="B90" s="249"/>
      <c r="C90" s="250"/>
      <c r="D90" s="228" t="s">
        <v>426</v>
      </c>
      <c r="E90" s="251" t="s">
        <v>19</v>
      </c>
      <c r="F90" s="252" t="s">
        <v>565</v>
      </c>
      <c r="G90" s="250"/>
      <c r="H90" s="253">
        <v>1.0509999999999999</v>
      </c>
      <c r="I90" s="254"/>
      <c r="J90" s="250"/>
      <c r="K90" s="250"/>
      <c r="L90" s="255"/>
      <c r="M90" s="256"/>
      <c r="N90" s="257"/>
      <c r="O90" s="257"/>
      <c r="P90" s="257"/>
      <c r="Q90" s="257"/>
      <c r="R90" s="257"/>
      <c r="S90" s="257"/>
      <c r="T90" s="258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59" t="s">
        <v>426</v>
      </c>
      <c r="AU90" s="259" t="s">
        <v>69</v>
      </c>
      <c r="AV90" s="13" t="s">
        <v>116</v>
      </c>
      <c r="AW90" s="13" t="s">
        <v>31</v>
      </c>
      <c r="AX90" s="13" t="s">
        <v>76</v>
      </c>
      <c r="AY90" s="259" t="s">
        <v>117</v>
      </c>
    </row>
    <row r="91" s="2" customFormat="1" ht="44.25" customHeight="1">
      <c r="A91" s="38"/>
      <c r="B91" s="39"/>
      <c r="C91" s="205" t="s">
        <v>78</v>
      </c>
      <c r="D91" s="205" t="s">
        <v>118</v>
      </c>
      <c r="E91" s="206" t="s">
        <v>566</v>
      </c>
      <c r="F91" s="207" t="s">
        <v>567</v>
      </c>
      <c r="G91" s="208" t="s">
        <v>559</v>
      </c>
      <c r="H91" s="209">
        <v>1.0509999999999999</v>
      </c>
      <c r="I91" s="210"/>
      <c r="J91" s="211">
        <f>ROUND(I91*H91,2)</f>
        <v>0</v>
      </c>
      <c r="K91" s="207" t="s">
        <v>19</v>
      </c>
      <c r="L91" s="44"/>
      <c r="M91" s="212" t="s">
        <v>19</v>
      </c>
      <c r="N91" s="213" t="s">
        <v>40</v>
      </c>
      <c r="O91" s="84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6" t="s">
        <v>76</v>
      </c>
      <c r="AT91" s="216" t="s">
        <v>118</v>
      </c>
      <c r="AU91" s="216" t="s">
        <v>69</v>
      </c>
      <c r="AY91" s="17" t="s">
        <v>117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7" t="s">
        <v>76</v>
      </c>
      <c r="BK91" s="217">
        <f>ROUND(I91*H91,2)</f>
        <v>0</v>
      </c>
      <c r="BL91" s="17" t="s">
        <v>76</v>
      </c>
      <c r="BM91" s="216" t="s">
        <v>568</v>
      </c>
    </row>
    <row r="92" s="2" customFormat="1">
      <c r="A92" s="38"/>
      <c r="B92" s="39"/>
      <c r="C92" s="205" t="s">
        <v>131</v>
      </c>
      <c r="D92" s="205" t="s">
        <v>118</v>
      </c>
      <c r="E92" s="206" t="s">
        <v>569</v>
      </c>
      <c r="F92" s="207" t="s">
        <v>570</v>
      </c>
      <c r="G92" s="208" t="s">
        <v>559</v>
      </c>
      <c r="H92" s="209">
        <v>1.0509999999999999</v>
      </c>
      <c r="I92" s="210"/>
      <c r="J92" s="211">
        <f>ROUND(I92*H92,2)</f>
        <v>0</v>
      </c>
      <c r="K92" s="207" t="s">
        <v>19</v>
      </c>
      <c r="L92" s="44"/>
      <c r="M92" s="212" t="s">
        <v>19</v>
      </c>
      <c r="N92" s="213" t="s">
        <v>40</v>
      </c>
      <c r="O92" s="84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6" t="s">
        <v>76</v>
      </c>
      <c r="AT92" s="216" t="s">
        <v>118</v>
      </c>
      <c r="AU92" s="216" t="s">
        <v>69</v>
      </c>
      <c r="AY92" s="17" t="s">
        <v>117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7" t="s">
        <v>76</v>
      </c>
      <c r="BK92" s="217">
        <f>ROUND(I92*H92,2)</f>
        <v>0</v>
      </c>
      <c r="BL92" s="17" t="s">
        <v>76</v>
      </c>
      <c r="BM92" s="216" t="s">
        <v>571</v>
      </c>
    </row>
    <row r="93" s="2" customFormat="1">
      <c r="A93" s="38"/>
      <c r="B93" s="39"/>
      <c r="C93" s="205" t="s">
        <v>116</v>
      </c>
      <c r="D93" s="205" t="s">
        <v>118</v>
      </c>
      <c r="E93" s="206" t="s">
        <v>572</v>
      </c>
      <c r="F93" s="207" t="s">
        <v>573</v>
      </c>
      <c r="G93" s="208" t="s">
        <v>559</v>
      </c>
      <c r="H93" s="209">
        <v>1.0509999999999999</v>
      </c>
      <c r="I93" s="210"/>
      <c r="J93" s="211">
        <f>ROUND(I93*H93,2)</f>
        <v>0</v>
      </c>
      <c r="K93" s="207" t="s">
        <v>19</v>
      </c>
      <c r="L93" s="44"/>
      <c r="M93" s="212" t="s">
        <v>19</v>
      </c>
      <c r="N93" s="213" t="s">
        <v>40</v>
      </c>
      <c r="O93" s="84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6" t="s">
        <v>76</v>
      </c>
      <c r="AT93" s="216" t="s">
        <v>118</v>
      </c>
      <c r="AU93" s="216" t="s">
        <v>69</v>
      </c>
      <c r="AY93" s="17" t="s">
        <v>117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7" t="s">
        <v>76</v>
      </c>
      <c r="BK93" s="217">
        <f>ROUND(I93*H93,2)</f>
        <v>0</v>
      </c>
      <c r="BL93" s="17" t="s">
        <v>76</v>
      </c>
      <c r="BM93" s="216" t="s">
        <v>574</v>
      </c>
    </row>
    <row r="94" s="2" customFormat="1" ht="21.75" customHeight="1">
      <c r="A94" s="38"/>
      <c r="B94" s="39"/>
      <c r="C94" s="205" t="s">
        <v>138</v>
      </c>
      <c r="D94" s="205" t="s">
        <v>118</v>
      </c>
      <c r="E94" s="206" t="s">
        <v>575</v>
      </c>
      <c r="F94" s="207" t="s">
        <v>576</v>
      </c>
      <c r="G94" s="208" t="s">
        <v>577</v>
      </c>
      <c r="H94" s="209">
        <v>0.38400000000000001</v>
      </c>
      <c r="I94" s="210"/>
      <c r="J94" s="211">
        <f>ROUND(I94*H94,2)</f>
        <v>0</v>
      </c>
      <c r="K94" s="207" t="s">
        <v>560</v>
      </c>
      <c r="L94" s="44"/>
      <c r="M94" s="212" t="s">
        <v>19</v>
      </c>
      <c r="N94" s="213" t="s">
        <v>40</v>
      </c>
      <c r="O94" s="84"/>
      <c r="P94" s="214">
        <f>O94*H94</f>
        <v>0</v>
      </c>
      <c r="Q94" s="214">
        <v>2.1600000000000001</v>
      </c>
      <c r="R94" s="214">
        <f>Q94*H94</f>
        <v>0.82944000000000007</v>
      </c>
      <c r="S94" s="214">
        <v>0</v>
      </c>
      <c r="T94" s="215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6" t="s">
        <v>116</v>
      </c>
      <c r="AT94" s="216" t="s">
        <v>118</v>
      </c>
      <c r="AU94" s="216" t="s">
        <v>69</v>
      </c>
      <c r="AY94" s="17" t="s">
        <v>117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7" t="s">
        <v>76</v>
      </c>
      <c r="BK94" s="217">
        <f>ROUND(I94*H94,2)</f>
        <v>0</v>
      </c>
      <c r="BL94" s="17" t="s">
        <v>116</v>
      </c>
      <c r="BM94" s="216" t="s">
        <v>578</v>
      </c>
    </row>
    <row r="95" s="12" customFormat="1">
      <c r="A95" s="12"/>
      <c r="B95" s="233"/>
      <c r="C95" s="234"/>
      <c r="D95" s="228" t="s">
        <v>426</v>
      </c>
      <c r="E95" s="235" t="s">
        <v>19</v>
      </c>
      <c r="F95" s="236" t="s">
        <v>579</v>
      </c>
      <c r="G95" s="234"/>
      <c r="H95" s="237">
        <v>0.38400000000000001</v>
      </c>
      <c r="I95" s="238"/>
      <c r="J95" s="234"/>
      <c r="K95" s="234"/>
      <c r="L95" s="239"/>
      <c r="M95" s="240"/>
      <c r="N95" s="241"/>
      <c r="O95" s="241"/>
      <c r="P95" s="241"/>
      <c r="Q95" s="241"/>
      <c r="R95" s="241"/>
      <c r="S95" s="241"/>
      <c r="T95" s="24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T95" s="243" t="s">
        <v>426</v>
      </c>
      <c r="AU95" s="243" t="s">
        <v>69</v>
      </c>
      <c r="AV95" s="12" t="s">
        <v>78</v>
      </c>
      <c r="AW95" s="12" t="s">
        <v>31</v>
      </c>
      <c r="AX95" s="12" t="s">
        <v>69</v>
      </c>
      <c r="AY95" s="243" t="s">
        <v>117</v>
      </c>
    </row>
    <row r="96" s="13" customFormat="1">
      <c r="A96" s="13"/>
      <c r="B96" s="249"/>
      <c r="C96" s="250"/>
      <c r="D96" s="228" t="s">
        <v>426</v>
      </c>
      <c r="E96" s="251" t="s">
        <v>19</v>
      </c>
      <c r="F96" s="252" t="s">
        <v>565</v>
      </c>
      <c r="G96" s="250"/>
      <c r="H96" s="253">
        <v>0.38400000000000001</v>
      </c>
      <c r="I96" s="254"/>
      <c r="J96" s="250"/>
      <c r="K96" s="250"/>
      <c r="L96" s="255"/>
      <c r="M96" s="256"/>
      <c r="N96" s="257"/>
      <c r="O96" s="257"/>
      <c r="P96" s="257"/>
      <c r="Q96" s="257"/>
      <c r="R96" s="257"/>
      <c r="S96" s="257"/>
      <c r="T96" s="258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59" t="s">
        <v>426</v>
      </c>
      <c r="AU96" s="259" t="s">
        <v>69</v>
      </c>
      <c r="AV96" s="13" t="s">
        <v>116</v>
      </c>
      <c r="AW96" s="13" t="s">
        <v>31</v>
      </c>
      <c r="AX96" s="13" t="s">
        <v>76</v>
      </c>
      <c r="AY96" s="259" t="s">
        <v>117</v>
      </c>
    </row>
    <row r="97" s="2" customFormat="1" ht="16.5" customHeight="1">
      <c r="A97" s="38"/>
      <c r="B97" s="39"/>
      <c r="C97" s="218" t="s">
        <v>142</v>
      </c>
      <c r="D97" s="218" t="s">
        <v>125</v>
      </c>
      <c r="E97" s="219" t="s">
        <v>580</v>
      </c>
      <c r="F97" s="220" t="s">
        <v>581</v>
      </c>
      <c r="G97" s="221" t="s">
        <v>121</v>
      </c>
      <c r="H97" s="222">
        <v>16</v>
      </c>
      <c r="I97" s="223"/>
      <c r="J97" s="224">
        <f>ROUND(I97*H97,2)</f>
        <v>0</v>
      </c>
      <c r="K97" s="220" t="s">
        <v>560</v>
      </c>
      <c r="L97" s="225"/>
      <c r="M97" s="226" t="s">
        <v>19</v>
      </c>
      <c r="N97" s="227" t="s">
        <v>40</v>
      </c>
      <c r="O97" s="84"/>
      <c r="P97" s="214">
        <f>O97*H97</f>
        <v>0</v>
      </c>
      <c r="Q97" s="214">
        <v>0.031</v>
      </c>
      <c r="R97" s="214">
        <f>Q97*H97</f>
        <v>0.496</v>
      </c>
      <c r="S97" s="214">
        <v>0</v>
      </c>
      <c r="T97" s="215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6" t="s">
        <v>78</v>
      </c>
      <c r="AT97" s="216" t="s">
        <v>125</v>
      </c>
      <c r="AU97" s="216" t="s">
        <v>69</v>
      </c>
      <c r="AY97" s="17" t="s">
        <v>117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7" t="s">
        <v>76</v>
      </c>
      <c r="BK97" s="217">
        <f>ROUND(I97*H97,2)</f>
        <v>0</v>
      </c>
      <c r="BL97" s="17" t="s">
        <v>76</v>
      </c>
      <c r="BM97" s="216" t="s">
        <v>582</v>
      </c>
    </row>
    <row r="98" s="12" customFormat="1">
      <c r="A98" s="12"/>
      <c r="B98" s="233"/>
      <c r="C98" s="234"/>
      <c r="D98" s="228" t="s">
        <v>426</v>
      </c>
      <c r="E98" s="235" t="s">
        <v>19</v>
      </c>
      <c r="F98" s="236" t="s">
        <v>583</v>
      </c>
      <c r="G98" s="234"/>
      <c r="H98" s="237">
        <v>16</v>
      </c>
      <c r="I98" s="238"/>
      <c r="J98" s="234"/>
      <c r="K98" s="234"/>
      <c r="L98" s="239"/>
      <c r="M98" s="240"/>
      <c r="N98" s="241"/>
      <c r="O98" s="241"/>
      <c r="P98" s="241"/>
      <c r="Q98" s="241"/>
      <c r="R98" s="241"/>
      <c r="S98" s="241"/>
      <c r="T98" s="24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T98" s="243" t="s">
        <v>426</v>
      </c>
      <c r="AU98" s="243" t="s">
        <v>69</v>
      </c>
      <c r="AV98" s="12" t="s">
        <v>78</v>
      </c>
      <c r="AW98" s="12" t="s">
        <v>31</v>
      </c>
      <c r="AX98" s="12" t="s">
        <v>76</v>
      </c>
      <c r="AY98" s="243" t="s">
        <v>117</v>
      </c>
    </row>
    <row r="99" s="2" customFormat="1">
      <c r="A99" s="38"/>
      <c r="B99" s="39"/>
      <c r="C99" s="205" t="s">
        <v>146</v>
      </c>
      <c r="D99" s="205" t="s">
        <v>118</v>
      </c>
      <c r="E99" s="206" t="s">
        <v>584</v>
      </c>
      <c r="F99" s="207" t="s">
        <v>585</v>
      </c>
      <c r="G99" s="208" t="s">
        <v>586</v>
      </c>
      <c r="H99" s="209">
        <v>2</v>
      </c>
      <c r="I99" s="210"/>
      <c r="J99" s="211">
        <f>ROUND(I99*H99,2)</f>
        <v>0</v>
      </c>
      <c r="K99" s="207" t="s">
        <v>560</v>
      </c>
      <c r="L99" s="44"/>
      <c r="M99" s="212" t="s">
        <v>19</v>
      </c>
      <c r="N99" s="213" t="s">
        <v>40</v>
      </c>
      <c r="O99" s="84"/>
      <c r="P99" s="214">
        <f>O99*H99</f>
        <v>0</v>
      </c>
      <c r="Q99" s="214">
        <v>1.20855</v>
      </c>
      <c r="R99" s="214">
        <f>Q99*H99</f>
        <v>2.4171</v>
      </c>
      <c r="S99" s="214">
        <v>0</v>
      </c>
      <c r="T99" s="215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6" t="s">
        <v>76</v>
      </c>
      <c r="AT99" s="216" t="s">
        <v>118</v>
      </c>
      <c r="AU99" s="216" t="s">
        <v>69</v>
      </c>
      <c r="AY99" s="17" t="s">
        <v>117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7" t="s">
        <v>76</v>
      </c>
      <c r="BK99" s="217">
        <f>ROUND(I99*H99,2)</f>
        <v>0</v>
      </c>
      <c r="BL99" s="17" t="s">
        <v>76</v>
      </c>
      <c r="BM99" s="216" t="s">
        <v>587</v>
      </c>
    </row>
    <row r="100" s="12" customFormat="1">
      <c r="A100" s="12"/>
      <c r="B100" s="233"/>
      <c r="C100" s="234"/>
      <c r="D100" s="228" t="s">
        <v>426</v>
      </c>
      <c r="E100" s="235" t="s">
        <v>19</v>
      </c>
      <c r="F100" s="236" t="s">
        <v>588</v>
      </c>
      <c r="G100" s="234"/>
      <c r="H100" s="237">
        <v>2</v>
      </c>
      <c r="I100" s="238"/>
      <c r="J100" s="234"/>
      <c r="K100" s="234"/>
      <c r="L100" s="239"/>
      <c r="M100" s="240"/>
      <c r="N100" s="241"/>
      <c r="O100" s="241"/>
      <c r="P100" s="241"/>
      <c r="Q100" s="241"/>
      <c r="R100" s="241"/>
      <c r="S100" s="241"/>
      <c r="T100" s="24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T100" s="243" t="s">
        <v>426</v>
      </c>
      <c r="AU100" s="243" t="s">
        <v>69</v>
      </c>
      <c r="AV100" s="12" t="s">
        <v>78</v>
      </c>
      <c r="AW100" s="12" t="s">
        <v>31</v>
      </c>
      <c r="AX100" s="12" t="s">
        <v>76</v>
      </c>
      <c r="AY100" s="243" t="s">
        <v>117</v>
      </c>
    </row>
    <row r="101" s="2" customFormat="1" ht="16.5" customHeight="1">
      <c r="A101" s="38"/>
      <c r="B101" s="39"/>
      <c r="C101" s="218" t="s">
        <v>151</v>
      </c>
      <c r="D101" s="218" t="s">
        <v>125</v>
      </c>
      <c r="E101" s="219" t="s">
        <v>589</v>
      </c>
      <c r="F101" s="220" t="s">
        <v>590</v>
      </c>
      <c r="G101" s="221" t="s">
        <v>577</v>
      </c>
      <c r="H101" s="222">
        <v>0.80000000000000004</v>
      </c>
      <c r="I101" s="223"/>
      <c r="J101" s="224">
        <f>ROUND(I101*H101,2)</f>
        <v>0</v>
      </c>
      <c r="K101" s="220" t="s">
        <v>560</v>
      </c>
      <c r="L101" s="225"/>
      <c r="M101" s="226" t="s">
        <v>19</v>
      </c>
      <c r="N101" s="227" t="s">
        <v>40</v>
      </c>
      <c r="O101" s="84"/>
      <c r="P101" s="214">
        <f>O101*H101</f>
        <v>0</v>
      </c>
      <c r="Q101" s="214">
        <v>2.4289999999999998</v>
      </c>
      <c r="R101" s="214">
        <f>Q101*H101</f>
        <v>1.9432</v>
      </c>
      <c r="S101" s="214">
        <v>0</v>
      </c>
      <c r="T101" s="215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6" t="s">
        <v>78</v>
      </c>
      <c r="AT101" s="216" t="s">
        <v>125</v>
      </c>
      <c r="AU101" s="216" t="s">
        <v>69</v>
      </c>
      <c r="AY101" s="17" t="s">
        <v>117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7" t="s">
        <v>76</v>
      </c>
      <c r="BK101" s="217">
        <f>ROUND(I101*H101,2)</f>
        <v>0</v>
      </c>
      <c r="BL101" s="17" t="s">
        <v>76</v>
      </c>
      <c r="BM101" s="216" t="s">
        <v>591</v>
      </c>
    </row>
    <row r="102" s="12" customFormat="1">
      <c r="A102" s="12"/>
      <c r="B102" s="233"/>
      <c r="C102" s="234"/>
      <c r="D102" s="228" t="s">
        <v>426</v>
      </c>
      <c r="E102" s="235" t="s">
        <v>19</v>
      </c>
      <c r="F102" s="236" t="s">
        <v>592</v>
      </c>
      <c r="G102" s="234"/>
      <c r="H102" s="237">
        <v>0.80000000000000004</v>
      </c>
      <c r="I102" s="238"/>
      <c r="J102" s="234"/>
      <c r="K102" s="234"/>
      <c r="L102" s="239"/>
      <c r="M102" s="240"/>
      <c r="N102" s="241"/>
      <c r="O102" s="241"/>
      <c r="P102" s="241"/>
      <c r="Q102" s="241"/>
      <c r="R102" s="241"/>
      <c r="S102" s="241"/>
      <c r="T102" s="24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T102" s="243" t="s">
        <v>426</v>
      </c>
      <c r="AU102" s="243" t="s">
        <v>69</v>
      </c>
      <c r="AV102" s="12" t="s">
        <v>78</v>
      </c>
      <c r="AW102" s="12" t="s">
        <v>31</v>
      </c>
      <c r="AX102" s="12" t="s">
        <v>76</v>
      </c>
      <c r="AY102" s="243" t="s">
        <v>117</v>
      </c>
    </row>
    <row r="103" s="2" customFormat="1" ht="44.25" customHeight="1">
      <c r="A103" s="38"/>
      <c r="B103" s="39"/>
      <c r="C103" s="205" t="s">
        <v>156</v>
      </c>
      <c r="D103" s="205" t="s">
        <v>118</v>
      </c>
      <c r="E103" s="206" t="s">
        <v>593</v>
      </c>
      <c r="F103" s="207" t="s">
        <v>594</v>
      </c>
      <c r="G103" s="208" t="s">
        <v>559</v>
      </c>
      <c r="H103" s="209">
        <v>6.923</v>
      </c>
      <c r="I103" s="210"/>
      <c r="J103" s="211">
        <f>ROUND(I103*H103,2)</f>
        <v>0</v>
      </c>
      <c r="K103" s="207" t="s">
        <v>19</v>
      </c>
      <c r="L103" s="44"/>
      <c r="M103" s="212" t="s">
        <v>19</v>
      </c>
      <c r="N103" s="213" t="s">
        <v>40</v>
      </c>
      <c r="O103" s="84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6" t="s">
        <v>76</v>
      </c>
      <c r="AT103" s="216" t="s">
        <v>118</v>
      </c>
      <c r="AU103" s="216" t="s">
        <v>69</v>
      </c>
      <c r="AY103" s="17" t="s">
        <v>117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7" t="s">
        <v>76</v>
      </c>
      <c r="BK103" s="217">
        <f>ROUND(I103*H103,2)</f>
        <v>0</v>
      </c>
      <c r="BL103" s="17" t="s">
        <v>76</v>
      </c>
      <c r="BM103" s="216" t="s">
        <v>595</v>
      </c>
    </row>
    <row r="104" s="12" customFormat="1">
      <c r="A104" s="12"/>
      <c r="B104" s="233"/>
      <c r="C104" s="234"/>
      <c r="D104" s="228" t="s">
        <v>426</v>
      </c>
      <c r="E104" s="235" t="s">
        <v>19</v>
      </c>
      <c r="F104" s="236" t="s">
        <v>596</v>
      </c>
      <c r="G104" s="234"/>
      <c r="H104" s="237">
        <v>1</v>
      </c>
      <c r="I104" s="238"/>
      <c r="J104" s="234"/>
      <c r="K104" s="234"/>
      <c r="L104" s="239"/>
      <c r="M104" s="240"/>
      <c r="N104" s="241"/>
      <c r="O104" s="241"/>
      <c r="P104" s="241"/>
      <c r="Q104" s="241"/>
      <c r="R104" s="241"/>
      <c r="S104" s="241"/>
      <c r="T104" s="24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T104" s="243" t="s">
        <v>426</v>
      </c>
      <c r="AU104" s="243" t="s">
        <v>69</v>
      </c>
      <c r="AV104" s="12" t="s">
        <v>78</v>
      </c>
      <c r="AW104" s="12" t="s">
        <v>31</v>
      </c>
      <c r="AX104" s="12" t="s">
        <v>69</v>
      </c>
      <c r="AY104" s="243" t="s">
        <v>117</v>
      </c>
    </row>
    <row r="105" s="12" customFormat="1">
      <c r="A105" s="12"/>
      <c r="B105" s="233"/>
      <c r="C105" s="234"/>
      <c r="D105" s="228" t="s">
        <v>426</v>
      </c>
      <c r="E105" s="235" t="s">
        <v>19</v>
      </c>
      <c r="F105" s="236" t="s">
        <v>597</v>
      </c>
      <c r="G105" s="234"/>
      <c r="H105" s="237">
        <v>1.2</v>
      </c>
      <c r="I105" s="238"/>
      <c r="J105" s="234"/>
      <c r="K105" s="234"/>
      <c r="L105" s="239"/>
      <c r="M105" s="240"/>
      <c r="N105" s="241"/>
      <c r="O105" s="241"/>
      <c r="P105" s="241"/>
      <c r="Q105" s="241"/>
      <c r="R105" s="241"/>
      <c r="S105" s="241"/>
      <c r="T105" s="24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T105" s="243" t="s">
        <v>426</v>
      </c>
      <c r="AU105" s="243" t="s">
        <v>69</v>
      </c>
      <c r="AV105" s="12" t="s">
        <v>78</v>
      </c>
      <c r="AW105" s="12" t="s">
        <v>31</v>
      </c>
      <c r="AX105" s="12" t="s">
        <v>69</v>
      </c>
      <c r="AY105" s="243" t="s">
        <v>117</v>
      </c>
    </row>
    <row r="106" s="12" customFormat="1">
      <c r="A106" s="12"/>
      <c r="B106" s="233"/>
      <c r="C106" s="234"/>
      <c r="D106" s="228" t="s">
        <v>426</v>
      </c>
      <c r="E106" s="235" t="s">
        <v>19</v>
      </c>
      <c r="F106" s="236" t="s">
        <v>598</v>
      </c>
      <c r="G106" s="234"/>
      <c r="H106" s="237">
        <v>1.7230000000000001</v>
      </c>
      <c r="I106" s="238"/>
      <c r="J106" s="234"/>
      <c r="K106" s="234"/>
      <c r="L106" s="239"/>
      <c r="M106" s="240"/>
      <c r="N106" s="241"/>
      <c r="O106" s="241"/>
      <c r="P106" s="241"/>
      <c r="Q106" s="241"/>
      <c r="R106" s="241"/>
      <c r="S106" s="241"/>
      <c r="T106" s="24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T106" s="243" t="s">
        <v>426</v>
      </c>
      <c r="AU106" s="243" t="s">
        <v>69</v>
      </c>
      <c r="AV106" s="12" t="s">
        <v>78</v>
      </c>
      <c r="AW106" s="12" t="s">
        <v>31</v>
      </c>
      <c r="AX106" s="12" t="s">
        <v>69</v>
      </c>
      <c r="AY106" s="243" t="s">
        <v>117</v>
      </c>
    </row>
    <row r="107" s="12" customFormat="1">
      <c r="A107" s="12"/>
      <c r="B107" s="233"/>
      <c r="C107" s="234"/>
      <c r="D107" s="228" t="s">
        <v>426</v>
      </c>
      <c r="E107" s="235" t="s">
        <v>19</v>
      </c>
      <c r="F107" s="236" t="s">
        <v>599</v>
      </c>
      <c r="G107" s="234"/>
      <c r="H107" s="237">
        <v>3</v>
      </c>
      <c r="I107" s="238"/>
      <c r="J107" s="234"/>
      <c r="K107" s="234"/>
      <c r="L107" s="239"/>
      <c r="M107" s="240"/>
      <c r="N107" s="241"/>
      <c r="O107" s="241"/>
      <c r="P107" s="241"/>
      <c r="Q107" s="241"/>
      <c r="R107" s="241"/>
      <c r="S107" s="241"/>
      <c r="T107" s="24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T107" s="243" t="s">
        <v>426</v>
      </c>
      <c r="AU107" s="243" t="s">
        <v>69</v>
      </c>
      <c r="AV107" s="12" t="s">
        <v>78</v>
      </c>
      <c r="AW107" s="12" t="s">
        <v>31</v>
      </c>
      <c r="AX107" s="12" t="s">
        <v>69</v>
      </c>
      <c r="AY107" s="243" t="s">
        <v>117</v>
      </c>
    </row>
    <row r="108" s="13" customFormat="1">
      <c r="A108" s="13"/>
      <c r="B108" s="249"/>
      <c r="C108" s="250"/>
      <c r="D108" s="228" t="s">
        <v>426</v>
      </c>
      <c r="E108" s="251" t="s">
        <v>19</v>
      </c>
      <c r="F108" s="252" t="s">
        <v>565</v>
      </c>
      <c r="G108" s="250"/>
      <c r="H108" s="253">
        <v>6.923</v>
      </c>
      <c r="I108" s="254"/>
      <c r="J108" s="250"/>
      <c r="K108" s="250"/>
      <c r="L108" s="255"/>
      <c r="M108" s="256"/>
      <c r="N108" s="257"/>
      <c r="O108" s="257"/>
      <c r="P108" s="257"/>
      <c r="Q108" s="257"/>
      <c r="R108" s="257"/>
      <c r="S108" s="257"/>
      <c r="T108" s="258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59" t="s">
        <v>426</v>
      </c>
      <c r="AU108" s="259" t="s">
        <v>69</v>
      </c>
      <c r="AV108" s="13" t="s">
        <v>116</v>
      </c>
      <c r="AW108" s="13" t="s">
        <v>31</v>
      </c>
      <c r="AX108" s="13" t="s">
        <v>76</v>
      </c>
      <c r="AY108" s="259" t="s">
        <v>117</v>
      </c>
    </row>
    <row r="109" s="2" customFormat="1" ht="66.75" customHeight="1">
      <c r="A109" s="38"/>
      <c r="B109" s="39"/>
      <c r="C109" s="205" t="s">
        <v>161</v>
      </c>
      <c r="D109" s="205" t="s">
        <v>118</v>
      </c>
      <c r="E109" s="206" t="s">
        <v>600</v>
      </c>
      <c r="F109" s="207" t="s">
        <v>601</v>
      </c>
      <c r="G109" s="208" t="s">
        <v>559</v>
      </c>
      <c r="H109" s="209">
        <v>6.923</v>
      </c>
      <c r="I109" s="210"/>
      <c r="J109" s="211">
        <f>ROUND(I109*H109,2)</f>
        <v>0</v>
      </c>
      <c r="K109" s="207" t="s">
        <v>19</v>
      </c>
      <c r="L109" s="44"/>
      <c r="M109" s="212" t="s">
        <v>19</v>
      </c>
      <c r="N109" s="213" t="s">
        <v>40</v>
      </c>
      <c r="O109" s="84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6" t="s">
        <v>76</v>
      </c>
      <c r="AT109" s="216" t="s">
        <v>118</v>
      </c>
      <c r="AU109" s="216" t="s">
        <v>69</v>
      </c>
      <c r="AY109" s="17" t="s">
        <v>117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7" t="s">
        <v>76</v>
      </c>
      <c r="BK109" s="217">
        <f>ROUND(I109*H109,2)</f>
        <v>0</v>
      </c>
      <c r="BL109" s="17" t="s">
        <v>76</v>
      </c>
      <c r="BM109" s="216" t="s">
        <v>602</v>
      </c>
    </row>
    <row r="110" s="2" customFormat="1">
      <c r="A110" s="38"/>
      <c r="B110" s="39"/>
      <c r="C110" s="205" t="s">
        <v>165</v>
      </c>
      <c r="D110" s="205" t="s">
        <v>118</v>
      </c>
      <c r="E110" s="206" t="s">
        <v>603</v>
      </c>
      <c r="F110" s="207" t="s">
        <v>604</v>
      </c>
      <c r="G110" s="208" t="s">
        <v>559</v>
      </c>
      <c r="H110" s="209">
        <v>6.923</v>
      </c>
      <c r="I110" s="210"/>
      <c r="J110" s="211">
        <f>ROUND(I110*H110,2)</f>
        <v>0</v>
      </c>
      <c r="K110" s="207" t="s">
        <v>19</v>
      </c>
      <c r="L110" s="44"/>
      <c r="M110" s="212" t="s">
        <v>19</v>
      </c>
      <c r="N110" s="213" t="s">
        <v>40</v>
      </c>
      <c r="O110" s="84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6" t="s">
        <v>76</v>
      </c>
      <c r="AT110" s="216" t="s">
        <v>118</v>
      </c>
      <c r="AU110" s="216" t="s">
        <v>69</v>
      </c>
      <c r="AY110" s="17" t="s">
        <v>117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7" t="s">
        <v>76</v>
      </c>
      <c r="BK110" s="217">
        <f>ROUND(I110*H110,2)</f>
        <v>0</v>
      </c>
      <c r="BL110" s="17" t="s">
        <v>76</v>
      </c>
      <c r="BM110" s="216" t="s">
        <v>605</v>
      </c>
    </row>
    <row r="111" s="2" customFormat="1" ht="21.75" customHeight="1">
      <c r="A111" s="38"/>
      <c r="B111" s="39"/>
      <c r="C111" s="205" t="s">
        <v>169</v>
      </c>
      <c r="D111" s="205" t="s">
        <v>118</v>
      </c>
      <c r="E111" s="206" t="s">
        <v>606</v>
      </c>
      <c r="F111" s="207" t="s">
        <v>607</v>
      </c>
      <c r="G111" s="208" t="s">
        <v>121</v>
      </c>
      <c r="H111" s="209">
        <v>2</v>
      </c>
      <c r="I111" s="210"/>
      <c r="J111" s="211">
        <f>ROUND(I111*H111,2)</f>
        <v>0</v>
      </c>
      <c r="K111" s="207" t="s">
        <v>560</v>
      </c>
      <c r="L111" s="44"/>
      <c r="M111" s="212" t="s">
        <v>19</v>
      </c>
      <c r="N111" s="213" t="s">
        <v>40</v>
      </c>
      <c r="O111" s="84"/>
      <c r="P111" s="214">
        <f>O111*H111</f>
        <v>0</v>
      </c>
      <c r="Q111" s="214">
        <v>0</v>
      </c>
      <c r="R111" s="214">
        <f>Q111*H111</f>
        <v>0</v>
      </c>
      <c r="S111" s="214">
        <v>3.48</v>
      </c>
      <c r="T111" s="215">
        <f>S111*H111</f>
        <v>6.96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6" t="s">
        <v>76</v>
      </c>
      <c r="AT111" s="216" t="s">
        <v>118</v>
      </c>
      <c r="AU111" s="216" t="s">
        <v>69</v>
      </c>
      <c r="AY111" s="17" t="s">
        <v>117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7" t="s">
        <v>76</v>
      </c>
      <c r="BK111" s="217">
        <f>ROUND(I111*H111,2)</f>
        <v>0</v>
      </c>
      <c r="BL111" s="17" t="s">
        <v>76</v>
      </c>
      <c r="BM111" s="216" t="s">
        <v>608</v>
      </c>
    </row>
    <row r="112" s="2" customFormat="1">
      <c r="A112" s="38"/>
      <c r="B112" s="39"/>
      <c r="C112" s="40"/>
      <c r="D112" s="228" t="s">
        <v>129</v>
      </c>
      <c r="E112" s="40"/>
      <c r="F112" s="229" t="s">
        <v>609</v>
      </c>
      <c r="G112" s="40"/>
      <c r="H112" s="40"/>
      <c r="I112" s="230"/>
      <c r="J112" s="40"/>
      <c r="K112" s="40"/>
      <c r="L112" s="44"/>
      <c r="M112" s="231"/>
      <c r="N112" s="232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129</v>
      </c>
      <c r="AU112" s="17" t="s">
        <v>69</v>
      </c>
    </row>
    <row r="113" s="2" customFormat="1" ht="16.5" customHeight="1">
      <c r="A113" s="38"/>
      <c r="B113" s="39"/>
      <c r="C113" s="205" t="s">
        <v>173</v>
      </c>
      <c r="D113" s="205" t="s">
        <v>118</v>
      </c>
      <c r="E113" s="206" t="s">
        <v>610</v>
      </c>
      <c r="F113" s="207" t="s">
        <v>611</v>
      </c>
      <c r="G113" s="208" t="s">
        <v>121</v>
      </c>
      <c r="H113" s="209">
        <v>4</v>
      </c>
      <c r="I113" s="210"/>
      <c r="J113" s="211">
        <f>ROUND(I113*H113,2)</f>
        <v>0</v>
      </c>
      <c r="K113" s="207" t="s">
        <v>560</v>
      </c>
      <c r="L113" s="44"/>
      <c r="M113" s="212" t="s">
        <v>19</v>
      </c>
      <c r="N113" s="213" t="s">
        <v>40</v>
      </c>
      <c r="O113" s="84"/>
      <c r="P113" s="214">
        <f>O113*H113</f>
        <v>0</v>
      </c>
      <c r="Q113" s="214">
        <v>0.119838</v>
      </c>
      <c r="R113" s="214">
        <f>Q113*H113</f>
        <v>0.479352</v>
      </c>
      <c r="S113" s="214">
        <v>0</v>
      </c>
      <c r="T113" s="215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6" t="s">
        <v>116</v>
      </c>
      <c r="AT113" s="216" t="s">
        <v>118</v>
      </c>
      <c r="AU113" s="216" t="s">
        <v>69</v>
      </c>
      <c r="AY113" s="17" t="s">
        <v>117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7" t="s">
        <v>76</v>
      </c>
      <c r="BK113" s="217">
        <f>ROUND(I113*H113,2)</f>
        <v>0</v>
      </c>
      <c r="BL113" s="17" t="s">
        <v>116</v>
      </c>
      <c r="BM113" s="216" t="s">
        <v>612</v>
      </c>
    </row>
    <row r="114" s="2" customFormat="1">
      <c r="A114" s="38"/>
      <c r="B114" s="39"/>
      <c r="C114" s="40"/>
      <c r="D114" s="228" t="s">
        <v>129</v>
      </c>
      <c r="E114" s="40"/>
      <c r="F114" s="229" t="s">
        <v>613</v>
      </c>
      <c r="G114" s="40"/>
      <c r="H114" s="40"/>
      <c r="I114" s="230"/>
      <c r="J114" s="40"/>
      <c r="K114" s="40"/>
      <c r="L114" s="44"/>
      <c r="M114" s="231"/>
      <c r="N114" s="232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129</v>
      </c>
      <c r="AU114" s="17" t="s">
        <v>69</v>
      </c>
    </row>
    <row r="115" s="2" customFormat="1" ht="16.5" customHeight="1">
      <c r="A115" s="38"/>
      <c r="B115" s="39"/>
      <c r="C115" s="205" t="s">
        <v>178</v>
      </c>
      <c r="D115" s="205" t="s">
        <v>118</v>
      </c>
      <c r="E115" s="206" t="s">
        <v>614</v>
      </c>
      <c r="F115" s="207" t="s">
        <v>615</v>
      </c>
      <c r="G115" s="208" t="s">
        <v>554</v>
      </c>
      <c r="H115" s="209">
        <v>0.71999999999999997</v>
      </c>
      <c r="I115" s="210"/>
      <c r="J115" s="211">
        <f>ROUND(I115*H115,2)</f>
        <v>0</v>
      </c>
      <c r="K115" s="207" t="s">
        <v>560</v>
      </c>
      <c r="L115" s="44"/>
      <c r="M115" s="212" t="s">
        <v>19</v>
      </c>
      <c r="N115" s="213" t="s">
        <v>40</v>
      </c>
      <c r="O115" s="84"/>
      <c r="P115" s="214">
        <f>O115*H115</f>
        <v>0</v>
      </c>
      <c r="Q115" s="214">
        <v>0.0088000000000000005</v>
      </c>
      <c r="R115" s="214">
        <f>Q115*H115</f>
        <v>0.0063360000000000005</v>
      </c>
      <c r="S115" s="214">
        <v>0</v>
      </c>
      <c r="T115" s="215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6" t="s">
        <v>76</v>
      </c>
      <c r="AT115" s="216" t="s">
        <v>118</v>
      </c>
      <c r="AU115" s="216" t="s">
        <v>69</v>
      </c>
      <c r="AY115" s="17" t="s">
        <v>117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7" t="s">
        <v>76</v>
      </c>
      <c r="BK115" s="217">
        <f>ROUND(I115*H115,2)</f>
        <v>0</v>
      </c>
      <c r="BL115" s="17" t="s">
        <v>76</v>
      </c>
      <c r="BM115" s="216" t="s">
        <v>616</v>
      </c>
    </row>
    <row r="116" s="2" customFormat="1" ht="33" customHeight="1">
      <c r="A116" s="38"/>
      <c r="B116" s="39"/>
      <c r="C116" s="205" t="s">
        <v>8</v>
      </c>
      <c r="D116" s="205" t="s">
        <v>118</v>
      </c>
      <c r="E116" s="206" t="s">
        <v>617</v>
      </c>
      <c r="F116" s="207" t="s">
        <v>618</v>
      </c>
      <c r="G116" s="208" t="s">
        <v>586</v>
      </c>
      <c r="H116" s="209">
        <v>140</v>
      </c>
      <c r="I116" s="210"/>
      <c r="J116" s="211">
        <f>ROUND(I116*H116,2)</f>
        <v>0</v>
      </c>
      <c r="K116" s="207" t="s">
        <v>560</v>
      </c>
      <c r="L116" s="44"/>
      <c r="M116" s="212" t="s">
        <v>19</v>
      </c>
      <c r="N116" s="213" t="s">
        <v>40</v>
      </c>
      <c r="O116" s="84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6" t="s">
        <v>76</v>
      </c>
      <c r="AT116" s="216" t="s">
        <v>118</v>
      </c>
      <c r="AU116" s="216" t="s">
        <v>69</v>
      </c>
      <c r="AY116" s="17" t="s">
        <v>117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7" t="s">
        <v>76</v>
      </c>
      <c r="BK116" s="217">
        <f>ROUND(I116*H116,2)</f>
        <v>0</v>
      </c>
      <c r="BL116" s="17" t="s">
        <v>76</v>
      </c>
      <c r="BM116" s="216" t="s">
        <v>619</v>
      </c>
    </row>
    <row r="117" s="2" customFormat="1">
      <c r="A117" s="38"/>
      <c r="B117" s="39"/>
      <c r="C117" s="205" t="s">
        <v>185</v>
      </c>
      <c r="D117" s="205" t="s">
        <v>118</v>
      </c>
      <c r="E117" s="206" t="s">
        <v>620</v>
      </c>
      <c r="F117" s="207" t="s">
        <v>621</v>
      </c>
      <c r="G117" s="208" t="s">
        <v>577</v>
      </c>
      <c r="H117" s="209">
        <v>2.5600000000000001</v>
      </c>
      <c r="I117" s="210"/>
      <c r="J117" s="211">
        <f>ROUND(I117*H117,2)</f>
        <v>0</v>
      </c>
      <c r="K117" s="207" t="s">
        <v>560</v>
      </c>
      <c r="L117" s="44"/>
      <c r="M117" s="212" t="s">
        <v>19</v>
      </c>
      <c r="N117" s="213" t="s">
        <v>40</v>
      </c>
      <c r="O117" s="84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6" t="s">
        <v>76</v>
      </c>
      <c r="AT117" s="216" t="s">
        <v>118</v>
      </c>
      <c r="AU117" s="216" t="s">
        <v>69</v>
      </c>
      <c r="AY117" s="17" t="s">
        <v>117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7" t="s">
        <v>76</v>
      </c>
      <c r="BK117" s="217">
        <f>ROUND(I117*H117,2)</f>
        <v>0</v>
      </c>
      <c r="BL117" s="17" t="s">
        <v>76</v>
      </c>
      <c r="BM117" s="216" t="s">
        <v>622</v>
      </c>
    </row>
    <row r="118" s="2" customFormat="1">
      <c r="A118" s="38"/>
      <c r="B118" s="39"/>
      <c r="C118" s="40"/>
      <c r="D118" s="228" t="s">
        <v>129</v>
      </c>
      <c r="E118" s="40"/>
      <c r="F118" s="229" t="s">
        <v>623</v>
      </c>
      <c r="G118" s="40"/>
      <c r="H118" s="40"/>
      <c r="I118" s="230"/>
      <c r="J118" s="40"/>
      <c r="K118" s="40"/>
      <c r="L118" s="44"/>
      <c r="M118" s="231"/>
      <c r="N118" s="232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129</v>
      </c>
      <c r="AU118" s="17" t="s">
        <v>69</v>
      </c>
    </row>
    <row r="119" s="12" customFormat="1">
      <c r="A119" s="12"/>
      <c r="B119" s="233"/>
      <c r="C119" s="234"/>
      <c r="D119" s="228" t="s">
        <v>426</v>
      </c>
      <c r="E119" s="235" t="s">
        <v>19</v>
      </c>
      <c r="F119" s="236" t="s">
        <v>624</v>
      </c>
      <c r="G119" s="234"/>
      <c r="H119" s="237">
        <v>4.5</v>
      </c>
      <c r="I119" s="238"/>
      <c r="J119" s="234"/>
      <c r="K119" s="234"/>
      <c r="L119" s="239"/>
      <c r="M119" s="240"/>
      <c r="N119" s="241"/>
      <c r="O119" s="241"/>
      <c r="P119" s="241"/>
      <c r="Q119" s="241"/>
      <c r="R119" s="241"/>
      <c r="S119" s="241"/>
      <c r="T119" s="24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T119" s="243" t="s">
        <v>426</v>
      </c>
      <c r="AU119" s="243" t="s">
        <v>69</v>
      </c>
      <c r="AV119" s="12" t="s">
        <v>78</v>
      </c>
      <c r="AW119" s="12" t="s">
        <v>31</v>
      </c>
      <c r="AX119" s="12" t="s">
        <v>69</v>
      </c>
      <c r="AY119" s="243" t="s">
        <v>117</v>
      </c>
    </row>
    <row r="120" s="12" customFormat="1">
      <c r="A120" s="12"/>
      <c r="B120" s="233"/>
      <c r="C120" s="234"/>
      <c r="D120" s="228" t="s">
        <v>426</v>
      </c>
      <c r="E120" s="235" t="s">
        <v>19</v>
      </c>
      <c r="F120" s="236" t="s">
        <v>625</v>
      </c>
      <c r="G120" s="234"/>
      <c r="H120" s="237">
        <v>2.5600000000000001</v>
      </c>
      <c r="I120" s="238"/>
      <c r="J120" s="234"/>
      <c r="K120" s="234"/>
      <c r="L120" s="239"/>
      <c r="M120" s="240"/>
      <c r="N120" s="241"/>
      <c r="O120" s="241"/>
      <c r="P120" s="241"/>
      <c r="Q120" s="241"/>
      <c r="R120" s="241"/>
      <c r="S120" s="241"/>
      <c r="T120" s="24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T120" s="243" t="s">
        <v>426</v>
      </c>
      <c r="AU120" s="243" t="s">
        <v>69</v>
      </c>
      <c r="AV120" s="12" t="s">
        <v>78</v>
      </c>
      <c r="AW120" s="12" t="s">
        <v>31</v>
      </c>
      <c r="AX120" s="12" t="s">
        <v>76</v>
      </c>
      <c r="AY120" s="243" t="s">
        <v>117</v>
      </c>
    </row>
    <row r="121" s="2" customFormat="1">
      <c r="A121" s="38"/>
      <c r="B121" s="39"/>
      <c r="C121" s="205" t="s">
        <v>189</v>
      </c>
      <c r="D121" s="205" t="s">
        <v>118</v>
      </c>
      <c r="E121" s="206" t="s">
        <v>626</v>
      </c>
      <c r="F121" s="207" t="s">
        <v>627</v>
      </c>
      <c r="G121" s="208" t="s">
        <v>121</v>
      </c>
      <c r="H121" s="209">
        <v>2</v>
      </c>
      <c r="I121" s="210"/>
      <c r="J121" s="211">
        <f>ROUND(I121*H121,2)</f>
        <v>0</v>
      </c>
      <c r="K121" s="207" t="s">
        <v>560</v>
      </c>
      <c r="L121" s="44"/>
      <c r="M121" s="212" t="s">
        <v>19</v>
      </c>
      <c r="N121" s="213" t="s">
        <v>40</v>
      </c>
      <c r="O121" s="84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6" t="s">
        <v>76</v>
      </c>
      <c r="AT121" s="216" t="s">
        <v>118</v>
      </c>
      <c r="AU121" s="216" t="s">
        <v>69</v>
      </c>
      <c r="AY121" s="17" t="s">
        <v>117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7" t="s">
        <v>76</v>
      </c>
      <c r="BK121" s="217">
        <f>ROUND(I121*H121,2)</f>
        <v>0</v>
      </c>
      <c r="BL121" s="17" t="s">
        <v>76</v>
      </c>
      <c r="BM121" s="216" t="s">
        <v>628</v>
      </c>
    </row>
    <row r="122" s="2" customFormat="1">
      <c r="A122" s="38"/>
      <c r="B122" s="39"/>
      <c r="C122" s="40"/>
      <c r="D122" s="228" t="s">
        <v>129</v>
      </c>
      <c r="E122" s="40"/>
      <c r="F122" s="229" t="s">
        <v>629</v>
      </c>
      <c r="G122" s="40"/>
      <c r="H122" s="40"/>
      <c r="I122" s="230"/>
      <c r="J122" s="40"/>
      <c r="K122" s="40"/>
      <c r="L122" s="44"/>
      <c r="M122" s="231"/>
      <c r="N122" s="232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129</v>
      </c>
      <c r="AU122" s="17" t="s">
        <v>69</v>
      </c>
    </row>
    <row r="123" s="2" customFormat="1">
      <c r="A123" s="38"/>
      <c r="B123" s="39"/>
      <c r="C123" s="205" t="s">
        <v>193</v>
      </c>
      <c r="D123" s="205" t="s">
        <v>118</v>
      </c>
      <c r="E123" s="206" t="s">
        <v>630</v>
      </c>
      <c r="F123" s="207" t="s">
        <v>631</v>
      </c>
      <c r="G123" s="208" t="s">
        <v>121</v>
      </c>
      <c r="H123" s="209">
        <v>2</v>
      </c>
      <c r="I123" s="210"/>
      <c r="J123" s="211">
        <f>ROUND(I123*H123,2)</f>
        <v>0</v>
      </c>
      <c r="K123" s="207" t="s">
        <v>560</v>
      </c>
      <c r="L123" s="44"/>
      <c r="M123" s="212" t="s">
        <v>19</v>
      </c>
      <c r="N123" s="213" t="s">
        <v>40</v>
      </c>
      <c r="O123" s="84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6" t="s">
        <v>76</v>
      </c>
      <c r="AT123" s="216" t="s">
        <v>118</v>
      </c>
      <c r="AU123" s="216" t="s">
        <v>69</v>
      </c>
      <c r="AY123" s="17" t="s">
        <v>117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7" t="s">
        <v>76</v>
      </c>
      <c r="BK123" s="217">
        <f>ROUND(I123*H123,2)</f>
        <v>0</v>
      </c>
      <c r="BL123" s="17" t="s">
        <v>76</v>
      </c>
      <c r="BM123" s="216" t="s">
        <v>632</v>
      </c>
    </row>
    <row r="124" s="2" customFormat="1">
      <c r="A124" s="38"/>
      <c r="B124" s="39"/>
      <c r="C124" s="205" t="s">
        <v>197</v>
      </c>
      <c r="D124" s="205" t="s">
        <v>118</v>
      </c>
      <c r="E124" s="206" t="s">
        <v>633</v>
      </c>
      <c r="F124" s="207" t="s">
        <v>634</v>
      </c>
      <c r="G124" s="208" t="s">
        <v>326</v>
      </c>
      <c r="H124" s="209">
        <v>18</v>
      </c>
      <c r="I124" s="210"/>
      <c r="J124" s="211">
        <f>ROUND(I124*H124,2)</f>
        <v>0</v>
      </c>
      <c r="K124" s="207" t="s">
        <v>560</v>
      </c>
      <c r="L124" s="44"/>
      <c r="M124" s="212" t="s">
        <v>19</v>
      </c>
      <c r="N124" s="213" t="s">
        <v>40</v>
      </c>
      <c r="O124" s="84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6" t="s">
        <v>76</v>
      </c>
      <c r="AT124" s="216" t="s">
        <v>118</v>
      </c>
      <c r="AU124" s="216" t="s">
        <v>69</v>
      </c>
      <c r="AY124" s="17" t="s">
        <v>117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7" t="s">
        <v>76</v>
      </c>
      <c r="BK124" s="217">
        <f>ROUND(I124*H124,2)</f>
        <v>0</v>
      </c>
      <c r="BL124" s="17" t="s">
        <v>76</v>
      </c>
      <c r="BM124" s="216" t="s">
        <v>635</v>
      </c>
    </row>
    <row r="125" s="2" customFormat="1">
      <c r="A125" s="38"/>
      <c r="B125" s="39"/>
      <c r="C125" s="205" t="s">
        <v>201</v>
      </c>
      <c r="D125" s="205" t="s">
        <v>118</v>
      </c>
      <c r="E125" s="206" t="s">
        <v>636</v>
      </c>
      <c r="F125" s="207" t="s">
        <v>637</v>
      </c>
      <c r="G125" s="208" t="s">
        <v>577</v>
      </c>
      <c r="H125" s="209">
        <v>19.135000000000002</v>
      </c>
      <c r="I125" s="210"/>
      <c r="J125" s="211">
        <f>ROUND(I125*H125,2)</f>
        <v>0</v>
      </c>
      <c r="K125" s="207" t="s">
        <v>560</v>
      </c>
      <c r="L125" s="44"/>
      <c r="M125" s="212" t="s">
        <v>19</v>
      </c>
      <c r="N125" s="213" t="s">
        <v>40</v>
      </c>
      <c r="O125" s="84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6" t="s">
        <v>76</v>
      </c>
      <c r="AT125" s="216" t="s">
        <v>118</v>
      </c>
      <c r="AU125" s="216" t="s">
        <v>69</v>
      </c>
      <c r="AY125" s="17" t="s">
        <v>117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7" t="s">
        <v>76</v>
      </c>
      <c r="BK125" s="217">
        <f>ROUND(I125*H125,2)</f>
        <v>0</v>
      </c>
      <c r="BL125" s="17" t="s">
        <v>76</v>
      </c>
      <c r="BM125" s="216" t="s">
        <v>638</v>
      </c>
    </row>
    <row r="126" s="12" customFormat="1">
      <c r="A126" s="12"/>
      <c r="B126" s="233"/>
      <c r="C126" s="234"/>
      <c r="D126" s="228" t="s">
        <v>426</v>
      </c>
      <c r="E126" s="235" t="s">
        <v>19</v>
      </c>
      <c r="F126" s="236" t="s">
        <v>639</v>
      </c>
      <c r="G126" s="234"/>
      <c r="H126" s="237">
        <v>8</v>
      </c>
      <c r="I126" s="238"/>
      <c r="J126" s="234"/>
      <c r="K126" s="234"/>
      <c r="L126" s="239"/>
      <c r="M126" s="240"/>
      <c r="N126" s="241"/>
      <c r="O126" s="241"/>
      <c r="P126" s="241"/>
      <c r="Q126" s="241"/>
      <c r="R126" s="241"/>
      <c r="S126" s="241"/>
      <c r="T126" s="24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43" t="s">
        <v>426</v>
      </c>
      <c r="AU126" s="243" t="s">
        <v>69</v>
      </c>
      <c r="AV126" s="12" t="s">
        <v>78</v>
      </c>
      <c r="AW126" s="12" t="s">
        <v>31</v>
      </c>
      <c r="AX126" s="12" t="s">
        <v>69</v>
      </c>
      <c r="AY126" s="243" t="s">
        <v>117</v>
      </c>
    </row>
    <row r="127" s="12" customFormat="1">
      <c r="A127" s="12"/>
      <c r="B127" s="233"/>
      <c r="C127" s="234"/>
      <c r="D127" s="228" t="s">
        <v>426</v>
      </c>
      <c r="E127" s="235" t="s">
        <v>19</v>
      </c>
      <c r="F127" s="236" t="s">
        <v>640</v>
      </c>
      <c r="G127" s="234"/>
      <c r="H127" s="237">
        <v>6</v>
      </c>
      <c r="I127" s="238"/>
      <c r="J127" s="234"/>
      <c r="K127" s="234"/>
      <c r="L127" s="239"/>
      <c r="M127" s="240"/>
      <c r="N127" s="241"/>
      <c r="O127" s="241"/>
      <c r="P127" s="241"/>
      <c r="Q127" s="241"/>
      <c r="R127" s="241"/>
      <c r="S127" s="241"/>
      <c r="T127" s="24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43" t="s">
        <v>426</v>
      </c>
      <c r="AU127" s="243" t="s">
        <v>69</v>
      </c>
      <c r="AV127" s="12" t="s">
        <v>78</v>
      </c>
      <c r="AW127" s="12" t="s">
        <v>31</v>
      </c>
      <c r="AX127" s="12" t="s">
        <v>69</v>
      </c>
      <c r="AY127" s="243" t="s">
        <v>117</v>
      </c>
    </row>
    <row r="128" s="12" customFormat="1">
      <c r="A128" s="12"/>
      <c r="B128" s="233"/>
      <c r="C128" s="234"/>
      <c r="D128" s="228" t="s">
        <v>426</v>
      </c>
      <c r="E128" s="235" t="s">
        <v>19</v>
      </c>
      <c r="F128" s="236" t="s">
        <v>641</v>
      </c>
      <c r="G128" s="234"/>
      <c r="H128" s="237">
        <v>3.375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43" t="s">
        <v>426</v>
      </c>
      <c r="AU128" s="243" t="s">
        <v>69</v>
      </c>
      <c r="AV128" s="12" t="s">
        <v>78</v>
      </c>
      <c r="AW128" s="12" t="s">
        <v>31</v>
      </c>
      <c r="AX128" s="12" t="s">
        <v>69</v>
      </c>
      <c r="AY128" s="243" t="s">
        <v>117</v>
      </c>
    </row>
    <row r="129" s="12" customFormat="1">
      <c r="A129" s="12"/>
      <c r="B129" s="233"/>
      <c r="C129" s="234"/>
      <c r="D129" s="228" t="s">
        <v>426</v>
      </c>
      <c r="E129" s="235" t="s">
        <v>19</v>
      </c>
      <c r="F129" s="236" t="s">
        <v>642</v>
      </c>
      <c r="G129" s="234"/>
      <c r="H129" s="237">
        <v>1.76</v>
      </c>
      <c r="I129" s="238"/>
      <c r="J129" s="234"/>
      <c r="K129" s="234"/>
      <c r="L129" s="239"/>
      <c r="M129" s="240"/>
      <c r="N129" s="241"/>
      <c r="O129" s="241"/>
      <c r="P129" s="241"/>
      <c r="Q129" s="241"/>
      <c r="R129" s="241"/>
      <c r="S129" s="241"/>
      <c r="T129" s="24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43" t="s">
        <v>426</v>
      </c>
      <c r="AU129" s="243" t="s">
        <v>69</v>
      </c>
      <c r="AV129" s="12" t="s">
        <v>78</v>
      </c>
      <c r="AW129" s="12" t="s">
        <v>31</v>
      </c>
      <c r="AX129" s="12" t="s">
        <v>69</v>
      </c>
      <c r="AY129" s="243" t="s">
        <v>117</v>
      </c>
    </row>
    <row r="130" s="13" customFormat="1">
      <c r="A130" s="13"/>
      <c r="B130" s="249"/>
      <c r="C130" s="250"/>
      <c r="D130" s="228" t="s">
        <v>426</v>
      </c>
      <c r="E130" s="251" t="s">
        <v>19</v>
      </c>
      <c r="F130" s="252" t="s">
        <v>565</v>
      </c>
      <c r="G130" s="250"/>
      <c r="H130" s="253">
        <v>19.135000000000002</v>
      </c>
      <c r="I130" s="254"/>
      <c r="J130" s="250"/>
      <c r="K130" s="250"/>
      <c r="L130" s="255"/>
      <c r="M130" s="256"/>
      <c r="N130" s="257"/>
      <c r="O130" s="257"/>
      <c r="P130" s="257"/>
      <c r="Q130" s="257"/>
      <c r="R130" s="257"/>
      <c r="S130" s="257"/>
      <c r="T130" s="25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9" t="s">
        <v>426</v>
      </c>
      <c r="AU130" s="259" t="s">
        <v>69</v>
      </c>
      <c r="AV130" s="13" t="s">
        <v>116</v>
      </c>
      <c r="AW130" s="13" t="s">
        <v>31</v>
      </c>
      <c r="AX130" s="13" t="s">
        <v>76</v>
      </c>
      <c r="AY130" s="259" t="s">
        <v>117</v>
      </c>
    </row>
    <row r="131" s="2" customFormat="1">
      <c r="A131" s="38"/>
      <c r="B131" s="39"/>
      <c r="C131" s="205" t="s">
        <v>7</v>
      </c>
      <c r="D131" s="205" t="s">
        <v>118</v>
      </c>
      <c r="E131" s="206" t="s">
        <v>643</v>
      </c>
      <c r="F131" s="207" t="s">
        <v>644</v>
      </c>
      <c r="G131" s="208" t="s">
        <v>577</v>
      </c>
      <c r="H131" s="209">
        <v>12</v>
      </c>
      <c r="I131" s="210"/>
      <c r="J131" s="211">
        <f>ROUND(I131*H131,2)</f>
        <v>0</v>
      </c>
      <c r="K131" s="207" t="s">
        <v>560</v>
      </c>
      <c r="L131" s="44"/>
      <c r="M131" s="212" t="s">
        <v>19</v>
      </c>
      <c r="N131" s="213" t="s">
        <v>40</v>
      </c>
      <c r="O131" s="84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6" t="s">
        <v>76</v>
      </c>
      <c r="AT131" s="216" t="s">
        <v>118</v>
      </c>
      <c r="AU131" s="216" t="s">
        <v>69</v>
      </c>
      <c r="AY131" s="17" t="s">
        <v>117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7" t="s">
        <v>76</v>
      </c>
      <c r="BK131" s="217">
        <f>ROUND(I131*H131,2)</f>
        <v>0</v>
      </c>
      <c r="BL131" s="17" t="s">
        <v>76</v>
      </c>
      <c r="BM131" s="216" t="s">
        <v>645</v>
      </c>
    </row>
    <row r="132" s="2" customFormat="1">
      <c r="A132" s="38"/>
      <c r="B132" s="39"/>
      <c r="C132" s="40"/>
      <c r="D132" s="228" t="s">
        <v>129</v>
      </c>
      <c r="E132" s="40"/>
      <c r="F132" s="229" t="s">
        <v>646</v>
      </c>
      <c r="G132" s="40"/>
      <c r="H132" s="40"/>
      <c r="I132" s="230"/>
      <c r="J132" s="40"/>
      <c r="K132" s="40"/>
      <c r="L132" s="44"/>
      <c r="M132" s="231"/>
      <c r="N132" s="232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129</v>
      </c>
      <c r="AU132" s="17" t="s">
        <v>69</v>
      </c>
    </row>
    <row r="133" s="12" customFormat="1">
      <c r="A133" s="12"/>
      <c r="B133" s="233"/>
      <c r="C133" s="234"/>
      <c r="D133" s="228" t="s">
        <v>426</v>
      </c>
      <c r="E133" s="235" t="s">
        <v>19</v>
      </c>
      <c r="F133" s="236" t="s">
        <v>647</v>
      </c>
      <c r="G133" s="234"/>
      <c r="H133" s="237">
        <v>12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43" t="s">
        <v>426</v>
      </c>
      <c r="AU133" s="243" t="s">
        <v>69</v>
      </c>
      <c r="AV133" s="12" t="s">
        <v>78</v>
      </c>
      <c r="AW133" s="12" t="s">
        <v>31</v>
      </c>
      <c r="AX133" s="12" t="s">
        <v>76</v>
      </c>
      <c r="AY133" s="243" t="s">
        <v>117</v>
      </c>
    </row>
    <row r="134" s="2" customFormat="1" ht="16.5" customHeight="1">
      <c r="A134" s="38"/>
      <c r="B134" s="39"/>
      <c r="C134" s="218" t="s">
        <v>208</v>
      </c>
      <c r="D134" s="218" t="s">
        <v>125</v>
      </c>
      <c r="E134" s="219" t="s">
        <v>648</v>
      </c>
      <c r="F134" s="220" t="s">
        <v>649</v>
      </c>
      <c r="G134" s="221" t="s">
        <v>326</v>
      </c>
      <c r="H134" s="222">
        <v>16</v>
      </c>
      <c r="I134" s="223"/>
      <c r="J134" s="224">
        <f>ROUND(I134*H134,2)</f>
        <v>0</v>
      </c>
      <c r="K134" s="220" t="s">
        <v>560</v>
      </c>
      <c r="L134" s="225"/>
      <c r="M134" s="226" t="s">
        <v>19</v>
      </c>
      <c r="N134" s="227" t="s">
        <v>40</v>
      </c>
      <c r="O134" s="84"/>
      <c r="P134" s="214">
        <f>O134*H134</f>
        <v>0</v>
      </c>
      <c r="Q134" s="214">
        <v>0.017149999999999999</v>
      </c>
      <c r="R134" s="214">
        <f>Q134*H134</f>
        <v>0.27439999999999998</v>
      </c>
      <c r="S134" s="214">
        <v>0</v>
      </c>
      <c r="T134" s="215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6" t="s">
        <v>78</v>
      </c>
      <c r="AT134" s="216" t="s">
        <v>125</v>
      </c>
      <c r="AU134" s="216" t="s">
        <v>69</v>
      </c>
      <c r="AY134" s="17" t="s">
        <v>117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7" t="s">
        <v>76</v>
      </c>
      <c r="BK134" s="217">
        <f>ROUND(I134*H134,2)</f>
        <v>0</v>
      </c>
      <c r="BL134" s="17" t="s">
        <v>76</v>
      </c>
      <c r="BM134" s="216" t="s">
        <v>650</v>
      </c>
    </row>
    <row r="135" s="2" customFormat="1">
      <c r="A135" s="38"/>
      <c r="B135" s="39"/>
      <c r="C135" s="40"/>
      <c r="D135" s="228" t="s">
        <v>129</v>
      </c>
      <c r="E135" s="40"/>
      <c r="F135" s="229" t="s">
        <v>651</v>
      </c>
      <c r="G135" s="40"/>
      <c r="H135" s="40"/>
      <c r="I135" s="230"/>
      <c r="J135" s="40"/>
      <c r="K135" s="40"/>
      <c r="L135" s="44"/>
      <c r="M135" s="231"/>
      <c r="N135" s="232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129</v>
      </c>
      <c r="AU135" s="17" t="s">
        <v>69</v>
      </c>
    </row>
    <row r="136" s="12" customFormat="1">
      <c r="A136" s="12"/>
      <c r="B136" s="233"/>
      <c r="C136" s="234"/>
      <c r="D136" s="228" t="s">
        <v>426</v>
      </c>
      <c r="E136" s="235" t="s">
        <v>19</v>
      </c>
      <c r="F136" s="236" t="s">
        <v>652</v>
      </c>
      <c r="G136" s="234"/>
      <c r="H136" s="237">
        <v>16</v>
      </c>
      <c r="I136" s="238"/>
      <c r="J136" s="234"/>
      <c r="K136" s="234"/>
      <c r="L136" s="239"/>
      <c r="M136" s="240"/>
      <c r="N136" s="241"/>
      <c r="O136" s="241"/>
      <c r="P136" s="241"/>
      <c r="Q136" s="241"/>
      <c r="R136" s="241"/>
      <c r="S136" s="241"/>
      <c r="T136" s="24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43" t="s">
        <v>426</v>
      </c>
      <c r="AU136" s="243" t="s">
        <v>69</v>
      </c>
      <c r="AV136" s="12" t="s">
        <v>78</v>
      </c>
      <c r="AW136" s="12" t="s">
        <v>31</v>
      </c>
      <c r="AX136" s="12" t="s">
        <v>76</v>
      </c>
      <c r="AY136" s="243" t="s">
        <v>117</v>
      </c>
    </row>
    <row r="137" s="2" customFormat="1" ht="33" customHeight="1">
      <c r="A137" s="38"/>
      <c r="B137" s="39"/>
      <c r="C137" s="205" t="s">
        <v>212</v>
      </c>
      <c r="D137" s="205" t="s">
        <v>118</v>
      </c>
      <c r="E137" s="206" t="s">
        <v>653</v>
      </c>
      <c r="F137" s="207" t="s">
        <v>654</v>
      </c>
      <c r="G137" s="208" t="s">
        <v>577</v>
      </c>
      <c r="H137" s="209">
        <v>12</v>
      </c>
      <c r="I137" s="210"/>
      <c r="J137" s="211">
        <f>ROUND(I137*H137,2)</f>
        <v>0</v>
      </c>
      <c r="K137" s="207" t="s">
        <v>560</v>
      </c>
      <c r="L137" s="44"/>
      <c r="M137" s="212" t="s">
        <v>19</v>
      </c>
      <c r="N137" s="213" t="s">
        <v>40</v>
      </c>
      <c r="O137" s="84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6" t="s">
        <v>76</v>
      </c>
      <c r="AT137" s="216" t="s">
        <v>118</v>
      </c>
      <c r="AU137" s="216" t="s">
        <v>69</v>
      </c>
      <c r="AY137" s="17" t="s">
        <v>117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7" t="s">
        <v>76</v>
      </c>
      <c r="BK137" s="217">
        <f>ROUND(I137*H137,2)</f>
        <v>0</v>
      </c>
      <c r="BL137" s="17" t="s">
        <v>76</v>
      </c>
      <c r="BM137" s="216" t="s">
        <v>655</v>
      </c>
    </row>
    <row r="138" s="2" customFormat="1">
      <c r="A138" s="38"/>
      <c r="B138" s="39"/>
      <c r="C138" s="205" t="s">
        <v>216</v>
      </c>
      <c r="D138" s="205" t="s">
        <v>118</v>
      </c>
      <c r="E138" s="206" t="s">
        <v>656</v>
      </c>
      <c r="F138" s="207" t="s">
        <v>657</v>
      </c>
      <c r="G138" s="208" t="s">
        <v>121</v>
      </c>
      <c r="H138" s="209">
        <v>1</v>
      </c>
      <c r="I138" s="210"/>
      <c r="J138" s="211">
        <f>ROUND(I138*H138,2)</f>
        <v>0</v>
      </c>
      <c r="K138" s="207" t="s">
        <v>560</v>
      </c>
      <c r="L138" s="44"/>
      <c r="M138" s="212" t="s">
        <v>19</v>
      </c>
      <c r="N138" s="213" t="s">
        <v>40</v>
      </c>
      <c r="O138" s="84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6" t="s">
        <v>76</v>
      </c>
      <c r="AT138" s="216" t="s">
        <v>118</v>
      </c>
      <c r="AU138" s="216" t="s">
        <v>69</v>
      </c>
      <c r="AY138" s="17" t="s">
        <v>117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7" t="s">
        <v>76</v>
      </c>
      <c r="BK138" s="217">
        <f>ROUND(I138*H138,2)</f>
        <v>0</v>
      </c>
      <c r="BL138" s="17" t="s">
        <v>76</v>
      </c>
      <c r="BM138" s="216" t="s">
        <v>658</v>
      </c>
    </row>
    <row r="139" s="2" customFormat="1">
      <c r="A139" s="38"/>
      <c r="B139" s="39"/>
      <c r="C139" s="40"/>
      <c r="D139" s="228" t="s">
        <v>129</v>
      </c>
      <c r="E139" s="40"/>
      <c r="F139" s="229" t="s">
        <v>659</v>
      </c>
      <c r="G139" s="40"/>
      <c r="H139" s="40"/>
      <c r="I139" s="230"/>
      <c r="J139" s="40"/>
      <c r="K139" s="40"/>
      <c r="L139" s="44"/>
      <c r="M139" s="231"/>
      <c r="N139" s="232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129</v>
      </c>
      <c r="AU139" s="17" t="s">
        <v>69</v>
      </c>
    </row>
    <row r="140" s="2" customFormat="1">
      <c r="A140" s="38"/>
      <c r="B140" s="39"/>
      <c r="C140" s="205" t="s">
        <v>221</v>
      </c>
      <c r="D140" s="205" t="s">
        <v>118</v>
      </c>
      <c r="E140" s="206" t="s">
        <v>660</v>
      </c>
      <c r="F140" s="207" t="s">
        <v>661</v>
      </c>
      <c r="G140" s="208" t="s">
        <v>121</v>
      </c>
      <c r="H140" s="209">
        <v>1</v>
      </c>
      <c r="I140" s="210"/>
      <c r="J140" s="211">
        <f>ROUND(I140*H140,2)</f>
        <v>0</v>
      </c>
      <c r="K140" s="207" t="s">
        <v>560</v>
      </c>
      <c r="L140" s="44"/>
      <c r="M140" s="212" t="s">
        <v>19</v>
      </c>
      <c r="N140" s="213" t="s">
        <v>40</v>
      </c>
      <c r="O140" s="84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6" t="s">
        <v>76</v>
      </c>
      <c r="AT140" s="216" t="s">
        <v>118</v>
      </c>
      <c r="AU140" s="216" t="s">
        <v>69</v>
      </c>
      <c r="AY140" s="17" t="s">
        <v>117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7" t="s">
        <v>76</v>
      </c>
      <c r="BK140" s="217">
        <f>ROUND(I140*H140,2)</f>
        <v>0</v>
      </c>
      <c r="BL140" s="17" t="s">
        <v>76</v>
      </c>
      <c r="BM140" s="216" t="s">
        <v>662</v>
      </c>
    </row>
    <row r="141" s="2" customFormat="1">
      <c r="A141" s="38"/>
      <c r="B141" s="39"/>
      <c r="C141" s="205" t="s">
        <v>225</v>
      </c>
      <c r="D141" s="205" t="s">
        <v>118</v>
      </c>
      <c r="E141" s="206" t="s">
        <v>663</v>
      </c>
      <c r="F141" s="207" t="s">
        <v>664</v>
      </c>
      <c r="G141" s="208" t="s">
        <v>326</v>
      </c>
      <c r="H141" s="209">
        <v>11</v>
      </c>
      <c r="I141" s="210"/>
      <c r="J141" s="211">
        <f>ROUND(I141*H141,2)</f>
        <v>0</v>
      </c>
      <c r="K141" s="207" t="s">
        <v>560</v>
      </c>
      <c r="L141" s="44"/>
      <c r="M141" s="212" t="s">
        <v>19</v>
      </c>
      <c r="N141" s="213" t="s">
        <v>40</v>
      </c>
      <c r="O141" s="84"/>
      <c r="P141" s="214">
        <f>O141*H141</f>
        <v>0</v>
      </c>
      <c r="Q141" s="214">
        <v>0.0036600000000000001</v>
      </c>
      <c r="R141" s="214">
        <f>Q141*H141</f>
        <v>0.040260000000000004</v>
      </c>
      <c r="S141" s="214">
        <v>0</v>
      </c>
      <c r="T141" s="215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6" t="s">
        <v>76</v>
      </c>
      <c r="AT141" s="216" t="s">
        <v>118</v>
      </c>
      <c r="AU141" s="216" t="s">
        <v>69</v>
      </c>
      <c r="AY141" s="17" t="s">
        <v>117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7" t="s">
        <v>76</v>
      </c>
      <c r="BK141" s="217">
        <f>ROUND(I141*H141,2)</f>
        <v>0</v>
      </c>
      <c r="BL141" s="17" t="s">
        <v>76</v>
      </c>
      <c r="BM141" s="216" t="s">
        <v>665</v>
      </c>
    </row>
    <row r="142" s="2" customFormat="1" ht="16.5" customHeight="1">
      <c r="A142" s="38"/>
      <c r="B142" s="39"/>
      <c r="C142" s="218" t="s">
        <v>229</v>
      </c>
      <c r="D142" s="218" t="s">
        <v>125</v>
      </c>
      <c r="E142" s="219" t="s">
        <v>666</v>
      </c>
      <c r="F142" s="220" t="s">
        <v>667</v>
      </c>
      <c r="G142" s="221" t="s">
        <v>326</v>
      </c>
      <c r="H142" s="222">
        <v>12</v>
      </c>
      <c r="I142" s="223"/>
      <c r="J142" s="224">
        <f>ROUND(I142*H142,2)</f>
        <v>0</v>
      </c>
      <c r="K142" s="220" t="s">
        <v>560</v>
      </c>
      <c r="L142" s="225"/>
      <c r="M142" s="226" t="s">
        <v>19</v>
      </c>
      <c r="N142" s="227" t="s">
        <v>40</v>
      </c>
      <c r="O142" s="84"/>
      <c r="P142" s="214">
        <f>O142*H142</f>
        <v>0</v>
      </c>
      <c r="Q142" s="214">
        <v>0.023949999999999999</v>
      </c>
      <c r="R142" s="214">
        <f>Q142*H142</f>
        <v>0.28739999999999999</v>
      </c>
      <c r="S142" s="214">
        <v>0</v>
      </c>
      <c r="T142" s="215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6" t="s">
        <v>149</v>
      </c>
      <c r="AT142" s="216" t="s">
        <v>125</v>
      </c>
      <c r="AU142" s="216" t="s">
        <v>69</v>
      </c>
      <c r="AY142" s="17" t="s">
        <v>117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7" t="s">
        <v>76</v>
      </c>
      <c r="BK142" s="217">
        <f>ROUND(I142*H142,2)</f>
        <v>0</v>
      </c>
      <c r="BL142" s="17" t="s">
        <v>149</v>
      </c>
      <c r="BM142" s="216" t="s">
        <v>668</v>
      </c>
    </row>
    <row r="143" s="2" customFormat="1">
      <c r="A143" s="38"/>
      <c r="B143" s="39"/>
      <c r="C143" s="205" t="s">
        <v>233</v>
      </c>
      <c r="D143" s="205" t="s">
        <v>118</v>
      </c>
      <c r="E143" s="206" t="s">
        <v>669</v>
      </c>
      <c r="F143" s="207" t="s">
        <v>670</v>
      </c>
      <c r="G143" s="208" t="s">
        <v>577</v>
      </c>
      <c r="H143" s="209">
        <v>582.35000000000002</v>
      </c>
      <c r="I143" s="210"/>
      <c r="J143" s="211">
        <f>ROUND(I143*H143,2)</f>
        <v>0</v>
      </c>
      <c r="K143" s="207" t="s">
        <v>560</v>
      </c>
      <c r="L143" s="44"/>
      <c r="M143" s="212" t="s">
        <v>19</v>
      </c>
      <c r="N143" s="213" t="s">
        <v>40</v>
      </c>
      <c r="O143" s="84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6" t="s">
        <v>116</v>
      </c>
      <c r="AT143" s="216" t="s">
        <v>118</v>
      </c>
      <c r="AU143" s="216" t="s">
        <v>69</v>
      </c>
      <c r="AY143" s="17" t="s">
        <v>117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7" t="s">
        <v>76</v>
      </c>
      <c r="BK143" s="217">
        <f>ROUND(I143*H143,2)</f>
        <v>0</v>
      </c>
      <c r="BL143" s="17" t="s">
        <v>116</v>
      </c>
      <c r="BM143" s="216" t="s">
        <v>671</v>
      </c>
    </row>
    <row r="144" s="12" customFormat="1">
      <c r="A144" s="12"/>
      <c r="B144" s="233"/>
      <c r="C144" s="234"/>
      <c r="D144" s="228" t="s">
        <v>426</v>
      </c>
      <c r="E144" s="235" t="s">
        <v>19</v>
      </c>
      <c r="F144" s="236" t="s">
        <v>672</v>
      </c>
      <c r="G144" s="234"/>
      <c r="H144" s="237">
        <v>233.09999999999999</v>
      </c>
      <c r="I144" s="238"/>
      <c r="J144" s="234"/>
      <c r="K144" s="234"/>
      <c r="L144" s="239"/>
      <c r="M144" s="240"/>
      <c r="N144" s="241"/>
      <c r="O144" s="241"/>
      <c r="P144" s="241"/>
      <c r="Q144" s="241"/>
      <c r="R144" s="241"/>
      <c r="S144" s="241"/>
      <c r="T144" s="24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43" t="s">
        <v>426</v>
      </c>
      <c r="AU144" s="243" t="s">
        <v>69</v>
      </c>
      <c r="AV144" s="12" t="s">
        <v>78</v>
      </c>
      <c r="AW144" s="12" t="s">
        <v>31</v>
      </c>
      <c r="AX144" s="12" t="s">
        <v>69</v>
      </c>
      <c r="AY144" s="243" t="s">
        <v>117</v>
      </c>
    </row>
    <row r="145" s="12" customFormat="1">
      <c r="A145" s="12"/>
      <c r="B145" s="233"/>
      <c r="C145" s="234"/>
      <c r="D145" s="228" t="s">
        <v>426</v>
      </c>
      <c r="E145" s="235" t="s">
        <v>19</v>
      </c>
      <c r="F145" s="236" t="s">
        <v>673</v>
      </c>
      <c r="G145" s="234"/>
      <c r="H145" s="237">
        <v>288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43" t="s">
        <v>426</v>
      </c>
      <c r="AU145" s="243" t="s">
        <v>69</v>
      </c>
      <c r="AV145" s="12" t="s">
        <v>78</v>
      </c>
      <c r="AW145" s="12" t="s">
        <v>31</v>
      </c>
      <c r="AX145" s="12" t="s">
        <v>69</v>
      </c>
      <c r="AY145" s="243" t="s">
        <v>117</v>
      </c>
    </row>
    <row r="146" s="12" customFormat="1">
      <c r="A146" s="12"/>
      <c r="B146" s="233"/>
      <c r="C146" s="234"/>
      <c r="D146" s="228" t="s">
        <v>426</v>
      </c>
      <c r="E146" s="235" t="s">
        <v>19</v>
      </c>
      <c r="F146" s="236" t="s">
        <v>674</v>
      </c>
      <c r="G146" s="234"/>
      <c r="H146" s="237">
        <v>61.25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43" t="s">
        <v>426</v>
      </c>
      <c r="AU146" s="243" t="s">
        <v>69</v>
      </c>
      <c r="AV146" s="12" t="s">
        <v>78</v>
      </c>
      <c r="AW146" s="12" t="s">
        <v>31</v>
      </c>
      <c r="AX146" s="12" t="s">
        <v>69</v>
      </c>
      <c r="AY146" s="243" t="s">
        <v>117</v>
      </c>
    </row>
    <row r="147" s="13" customFormat="1">
      <c r="A147" s="13"/>
      <c r="B147" s="249"/>
      <c r="C147" s="250"/>
      <c r="D147" s="228" t="s">
        <v>426</v>
      </c>
      <c r="E147" s="251" t="s">
        <v>19</v>
      </c>
      <c r="F147" s="252" t="s">
        <v>565</v>
      </c>
      <c r="G147" s="250"/>
      <c r="H147" s="253">
        <v>582.35000000000002</v>
      </c>
      <c r="I147" s="254"/>
      <c r="J147" s="250"/>
      <c r="K147" s="250"/>
      <c r="L147" s="255"/>
      <c r="M147" s="256"/>
      <c r="N147" s="257"/>
      <c r="O147" s="257"/>
      <c r="P147" s="257"/>
      <c r="Q147" s="257"/>
      <c r="R147" s="257"/>
      <c r="S147" s="257"/>
      <c r="T147" s="25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9" t="s">
        <v>426</v>
      </c>
      <c r="AU147" s="259" t="s">
        <v>69</v>
      </c>
      <c r="AV147" s="13" t="s">
        <v>116</v>
      </c>
      <c r="AW147" s="13" t="s">
        <v>31</v>
      </c>
      <c r="AX147" s="13" t="s">
        <v>76</v>
      </c>
      <c r="AY147" s="259" t="s">
        <v>117</v>
      </c>
    </row>
    <row r="148" s="2" customFormat="1">
      <c r="A148" s="38"/>
      <c r="B148" s="39"/>
      <c r="C148" s="205" t="s">
        <v>238</v>
      </c>
      <c r="D148" s="205" t="s">
        <v>118</v>
      </c>
      <c r="E148" s="206" t="s">
        <v>675</v>
      </c>
      <c r="F148" s="207" t="s">
        <v>676</v>
      </c>
      <c r="G148" s="208" t="s">
        <v>326</v>
      </c>
      <c r="H148" s="209">
        <v>720</v>
      </c>
      <c r="I148" s="210"/>
      <c r="J148" s="211">
        <f>ROUND(I148*H148,2)</f>
        <v>0</v>
      </c>
      <c r="K148" s="207" t="s">
        <v>560</v>
      </c>
      <c r="L148" s="44"/>
      <c r="M148" s="212" t="s">
        <v>19</v>
      </c>
      <c r="N148" s="213" t="s">
        <v>40</v>
      </c>
      <c r="O148" s="84"/>
      <c r="P148" s="214">
        <f>O148*H148</f>
        <v>0</v>
      </c>
      <c r="Q148" s="214">
        <v>0.20014699999999999</v>
      </c>
      <c r="R148" s="214">
        <f>Q148*H148</f>
        <v>144.10584</v>
      </c>
      <c r="S148" s="214">
        <v>0</v>
      </c>
      <c r="T148" s="215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6" t="s">
        <v>236</v>
      </c>
      <c r="AT148" s="216" t="s">
        <v>118</v>
      </c>
      <c r="AU148" s="216" t="s">
        <v>69</v>
      </c>
      <c r="AY148" s="17" t="s">
        <v>117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7" t="s">
        <v>76</v>
      </c>
      <c r="BK148" s="217">
        <f>ROUND(I148*H148,2)</f>
        <v>0</v>
      </c>
      <c r="BL148" s="17" t="s">
        <v>236</v>
      </c>
      <c r="BM148" s="216" t="s">
        <v>677</v>
      </c>
    </row>
    <row r="149" s="2" customFormat="1">
      <c r="A149" s="38"/>
      <c r="B149" s="39"/>
      <c r="C149" s="205" t="s">
        <v>242</v>
      </c>
      <c r="D149" s="205" t="s">
        <v>118</v>
      </c>
      <c r="E149" s="206" t="s">
        <v>678</v>
      </c>
      <c r="F149" s="207" t="s">
        <v>679</v>
      </c>
      <c r="G149" s="208" t="s">
        <v>326</v>
      </c>
      <c r="H149" s="209">
        <v>1990</v>
      </c>
      <c r="I149" s="210"/>
      <c r="J149" s="211">
        <f>ROUND(I149*H149,2)</f>
        <v>0</v>
      </c>
      <c r="K149" s="207" t="s">
        <v>560</v>
      </c>
      <c r="L149" s="44"/>
      <c r="M149" s="212" t="s">
        <v>19</v>
      </c>
      <c r="N149" s="213" t="s">
        <v>40</v>
      </c>
      <c r="O149" s="84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6" t="s">
        <v>76</v>
      </c>
      <c r="AT149" s="216" t="s">
        <v>118</v>
      </c>
      <c r="AU149" s="216" t="s">
        <v>69</v>
      </c>
      <c r="AY149" s="17" t="s">
        <v>117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7" t="s">
        <v>76</v>
      </c>
      <c r="BK149" s="217">
        <f>ROUND(I149*H149,2)</f>
        <v>0</v>
      </c>
      <c r="BL149" s="17" t="s">
        <v>76</v>
      </c>
      <c r="BM149" s="216" t="s">
        <v>680</v>
      </c>
    </row>
    <row r="150" s="12" customFormat="1">
      <c r="A150" s="12"/>
      <c r="B150" s="233"/>
      <c r="C150" s="234"/>
      <c r="D150" s="228" t="s">
        <v>426</v>
      </c>
      <c r="E150" s="235" t="s">
        <v>19</v>
      </c>
      <c r="F150" s="236" t="s">
        <v>446</v>
      </c>
      <c r="G150" s="234"/>
      <c r="H150" s="237">
        <v>1990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43" t="s">
        <v>426</v>
      </c>
      <c r="AU150" s="243" t="s">
        <v>69</v>
      </c>
      <c r="AV150" s="12" t="s">
        <v>78</v>
      </c>
      <c r="AW150" s="12" t="s">
        <v>31</v>
      </c>
      <c r="AX150" s="12" t="s">
        <v>76</v>
      </c>
      <c r="AY150" s="243" t="s">
        <v>117</v>
      </c>
    </row>
    <row r="151" s="2" customFormat="1" ht="33" customHeight="1">
      <c r="A151" s="38"/>
      <c r="B151" s="39"/>
      <c r="C151" s="205" t="s">
        <v>246</v>
      </c>
      <c r="D151" s="205" t="s">
        <v>118</v>
      </c>
      <c r="E151" s="206" t="s">
        <v>681</v>
      </c>
      <c r="F151" s="207" t="s">
        <v>682</v>
      </c>
      <c r="G151" s="208" t="s">
        <v>326</v>
      </c>
      <c r="H151" s="209">
        <v>740</v>
      </c>
      <c r="I151" s="210"/>
      <c r="J151" s="211">
        <f>ROUND(I151*H151,2)</f>
        <v>0</v>
      </c>
      <c r="K151" s="207" t="s">
        <v>560</v>
      </c>
      <c r="L151" s="44"/>
      <c r="M151" s="212" t="s">
        <v>19</v>
      </c>
      <c r="N151" s="213" t="s">
        <v>40</v>
      </c>
      <c r="O151" s="84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6" t="s">
        <v>76</v>
      </c>
      <c r="AT151" s="216" t="s">
        <v>118</v>
      </c>
      <c r="AU151" s="216" t="s">
        <v>69</v>
      </c>
      <c r="AY151" s="17" t="s">
        <v>117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7" t="s">
        <v>76</v>
      </c>
      <c r="BK151" s="217">
        <f>ROUND(I151*H151,2)</f>
        <v>0</v>
      </c>
      <c r="BL151" s="17" t="s">
        <v>76</v>
      </c>
      <c r="BM151" s="216" t="s">
        <v>683</v>
      </c>
    </row>
    <row r="152" s="2" customFormat="1" ht="33" customHeight="1">
      <c r="A152" s="38"/>
      <c r="B152" s="39"/>
      <c r="C152" s="205" t="s">
        <v>250</v>
      </c>
      <c r="D152" s="205" t="s">
        <v>118</v>
      </c>
      <c r="E152" s="206" t="s">
        <v>684</v>
      </c>
      <c r="F152" s="207" t="s">
        <v>685</v>
      </c>
      <c r="G152" s="208" t="s">
        <v>326</v>
      </c>
      <c r="H152" s="209">
        <v>800</v>
      </c>
      <c r="I152" s="210"/>
      <c r="J152" s="211">
        <f>ROUND(I152*H152,2)</f>
        <v>0</v>
      </c>
      <c r="K152" s="207" t="s">
        <v>560</v>
      </c>
      <c r="L152" s="44"/>
      <c r="M152" s="212" t="s">
        <v>19</v>
      </c>
      <c r="N152" s="213" t="s">
        <v>40</v>
      </c>
      <c r="O152" s="84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6" t="s">
        <v>76</v>
      </c>
      <c r="AT152" s="216" t="s">
        <v>118</v>
      </c>
      <c r="AU152" s="216" t="s">
        <v>69</v>
      </c>
      <c r="AY152" s="17" t="s">
        <v>117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7" t="s">
        <v>76</v>
      </c>
      <c r="BK152" s="217">
        <f>ROUND(I152*H152,2)</f>
        <v>0</v>
      </c>
      <c r="BL152" s="17" t="s">
        <v>76</v>
      </c>
      <c r="BM152" s="216" t="s">
        <v>686</v>
      </c>
    </row>
    <row r="153" s="2" customFormat="1">
      <c r="A153" s="38"/>
      <c r="B153" s="39"/>
      <c r="C153" s="40"/>
      <c r="D153" s="228" t="s">
        <v>129</v>
      </c>
      <c r="E153" s="40"/>
      <c r="F153" s="229" t="s">
        <v>687</v>
      </c>
      <c r="G153" s="40"/>
      <c r="H153" s="40"/>
      <c r="I153" s="230"/>
      <c r="J153" s="40"/>
      <c r="K153" s="40"/>
      <c r="L153" s="44"/>
      <c r="M153" s="231"/>
      <c r="N153" s="232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129</v>
      </c>
      <c r="AU153" s="17" t="s">
        <v>69</v>
      </c>
    </row>
    <row r="154" s="2" customFormat="1" ht="33" customHeight="1">
      <c r="A154" s="38"/>
      <c r="B154" s="39"/>
      <c r="C154" s="205" t="s">
        <v>254</v>
      </c>
      <c r="D154" s="205" t="s">
        <v>118</v>
      </c>
      <c r="E154" s="206" t="s">
        <v>688</v>
      </c>
      <c r="F154" s="207" t="s">
        <v>689</v>
      </c>
      <c r="G154" s="208" t="s">
        <v>326</v>
      </c>
      <c r="H154" s="209">
        <v>250</v>
      </c>
      <c r="I154" s="210"/>
      <c r="J154" s="211">
        <f>ROUND(I154*H154,2)</f>
        <v>0</v>
      </c>
      <c r="K154" s="207" t="s">
        <v>560</v>
      </c>
      <c r="L154" s="44"/>
      <c r="M154" s="212" t="s">
        <v>19</v>
      </c>
      <c r="N154" s="213" t="s">
        <v>40</v>
      </c>
      <c r="O154" s="84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6" t="s">
        <v>76</v>
      </c>
      <c r="AT154" s="216" t="s">
        <v>118</v>
      </c>
      <c r="AU154" s="216" t="s">
        <v>69</v>
      </c>
      <c r="AY154" s="17" t="s">
        <v>117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7" t="s">
        <v>76</v>
      </c>
      <c r="BK154" s="217">
        <f>ROUND(I154*H154,2)</f>
        <v>0</v>
      </c>
      <c r="BL154" s="17" t="s">
        <v>76</v>
      </c>
      <c r="BM154" s="216" t="s">
        <v>690</v>
      </c>
    </row>
    <row r="155" s="12" customFormat="1">
      <c r="A155" s="12"/>
      <c r="B155" s="233"/>
      <c r="C155" s="234"/>
      <c r="D155" s="228" t="s">
        <v>426</v>
      </c>
      <c r="E155" s="235" t="s">
        <v>19</v>
      </c>
      <c r="F155" s="236" t="s">
        <v>461</v>
      </c>
      <c r="G155" s="234"/>
      <c r="H155" s="237">
        <v>250</v>
      </c>
      <c r="I155" s="238"/>
      <c r="J155" s="234"/>
      <c r="K155" s="234"/>
      <c r="L155" s="239"/>
      <c r="M155" s="260"/>
      <c r="N155" s="261"/>
      <c r="O155" s="261"/>
      <c r="P155" s="261"/>
      <c r="Q155" s="261"/>
      <c r="R155" s="261"/>
      <c r="S155" s="261"/>
      <c r="T155" s="26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43" t="s">
        <v>426</v>
      </c>
      <c r="AU155" s="243" t="s">
        <v>69</v>
      </c>
      <c r="AV155" s="12" t="s">
        <v>78</v>
      </c>
      <c r="AW155" s="12" t="s">
        <v>31</v>
      </c>
      <c r="AX155" s="12" t="s">
        <v>76</v>
      </c>
      <c r="AY155" s="243" t="s">
        <v>117</v>
      </c>
    </row>
    <row r="156" s="2" customFormat="1" ht="6.96" customHeight="1">
      <c r="A156" s="38"/>
      <c r="B156" s="59"/>
      <c r="C156" s="60"/>
      <c r="D156" s="60"/>
      <c r="E156" s="60"/>
      <c r="F156" s="60"/>
      <c r="G156" s="60"/>
      <c r="H156" s="60"/>
      <c r="I156" s="60"/>
      <c r="J156" s="60"/>
      <c r="K156" s="60"/>
      <c r="L156" s="44"/>
      <c r="M156" s="38"/>
      <c r="O156" s="38"/>
      <c r="P156" s="38"/>
      <c r="Q156" s="38"/>
      <c r="R156" s="38"/>
      <c r="S156" s="38"/>
      <c r="T156" s="38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</row>
  </sheetData>
  <sheetProtection sheet="1" autoFilter="0" formatColumns="0" formatRows="0" objects="1" scenarios="1" spinCount="100000" saltValue="UQyTRJVaCyZX2JEXWZ+80UaMxZouhDWgPc5Eos6qtAkvM+sqWiqJu6v7H13yWtOPThP3zbiq967Tit0kpRxIJw==" hashValue="ZoDJ1jgyY7ZoYw4meX2u38iQ+v00Gyz+Ve6XESIUea+iW8EILrjiFo4pj26eLMNYfbscqnSv99A2ERiFH3ufbw==" algorithmName="SHA-512" password="CC35"/>
  <autoFilter ref="C84:K15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78</v>
      </c>
    </row>
    <row r="4" s="1" customFormat="1" ht="24.96" customHeight="1">
      <c r="B4" s="20"/>
      <c r="D4" s="140" t="s">
        <v>91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Oprava přejezdu P3934 km 116,104 Miroslav - Rakšice</v>
      </c>
      <c r="F7" s="142"/>
      <c r="G7" s="142"/>
      <c r="H7" s="142"/>
      <c r="L7" s="20"/>
    </row>
    <row r="8" s="1" customFormat="1" ht="12" customHeight="1">
      <c r="B8" s="20"/>
      <c r="D8" s="142" t="s">
        <v>92</v>
      </c>
      <c r="L8" s="20"/>
    </row>
    <row r="9" s="2" customFormat="1" ht="16.5" customHeight="1">
      <c r="A9" s="38"/>
      <c r="B9" s="44"/>
      <c r="C9" s="38"/>
      <c r="D9" s="38"/>
      <c r="E9" s="143" t="s">
        <v>93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94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691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26. 2. 2021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tr">
        <f>IF('Rekapitulace stavby'!AN10="","",'Rekapitulace stavby'!AN10)</f>
        <v/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tr">
        <f>IF('Rekapitulace stavby'!E11="","",'Rekapitulace stavby'!E11)</f>
        <v xml:space="preserve"> </v>
      </c>
      <c r="F17" s="38"/>
      <c r="G17" s="38"/>
      <c r="H17" s="38"/>
      <c r="I17" s="142" t="s">
        <v>27</v>
      </c>
      <c r="J17" s="133" t="str">
        <f>IF('Rekapitulace stavby'!AN11="","",'Rekapitulace stavby'!AN11)</f>
        <v/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28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27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30</v>
      </c>
      <c r="E22" s="38"/>
      <c r="F22" s="38"/>
      <c r="G22" s="38"/>
      <c r="H22" s="38"/>
      <c r="I22" s="142" t="s">
        <v>26</v>
      </c>
      <c r="J22" s="133" t="str">
        <f>IF('Rekapitulace stavby'!AN16="","",'Rekapitulace stavby'!AN16)</f>
        <v/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stavby'!E17="","",'Rekapitulace stavby'!E17)</f>
        <v xml:space="preserve"> </v>
      </c>
      <c r="F23" s="38"/>
      <c r="G23" s="38"/>
      <c r="H23" s="38"/>
      <c r="I23" s="142" t="s">
        <v>27</v>
      </c>
      <c r="J23" s="133" t="str">
        <f>IF('Rekapitulace stavby'!AN17="","",'Rekapitulace stavby'!AN17)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32</v>
      </c>
      <c r="E25" s="38"/>
      <c r="F25" s="38"/>
      <c r="G25" s="38"/>
      <c r="H25" s="38"/>
      <c r="I25" s="142" t="s">
        <v>26</v>
      </c>
      <c r="J25" s="133" t="str">
        <f>IF('Rekapitulace stavby'!AN19="","",'Rekapitulace stavby'!AN19)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2" t="s">
        <v>27</v>
      </c>
      <c r="J26" s="133" t="str">
        <f>IF('Rekapitulace stavby'!AN20="","",'Rekapitulace stavby'!AN20)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33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35</v>
      </c>
      <c r="E32" s="38"/>
      <c r="F32" s="38"/>
      <c r="G32" s="38"/>
      <c r="H32" s="38"/>
      <c r="I32" s="38"/>
      <c r="J32" s="153">
        <f>ROUND(J86,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37</v>
      </c>
      <c r="G34" s="38"/>
      <c r="H34" s="38"/>
      <c r="I34" s="154" t="s">
        <v>36</v>
      </c>
      <c r="J34" s="154" t="s">
        <v>38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39</v>
      </c>
      <c r="E35" s="142" t="s">
        <v>40</v>
      </c>
      <c r="F35" s="156">
        <f>ROUND((SUM(BE86:BE181)),  2)</f>
        <v>0</v>
      </c>
      <c r="G35" s="38"/>
      <c r="H35" s="38"/>
      <c r="I35" s="157">
        <v>0.20999999999999999</v>
      </c>
      <c r="J35" s="156">
        <f>ROUND(((SUM(BE86:BE181))*I35),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41</v>
      </c>
      <c r="F36" s="156">
        <f>ROUND((SUM(BF86:BF181)),  2)</f>
        <v>0</v>
      </c>
      <c r="G36" s="38"/>
      <c r="H36" s="38"/>
      <c r="I36" s="157">
        <v>0.14999999999999999</v>
      </c>
      <c r="J36" s="156">
        <f>ROUND(((SUM(BF86:BF181))*I36),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42</v>
      </c>
      <c r="F37" s="156">
        <f>ROUND((SUM(BG86:BG181)),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43</v>
      </c>
      <c r="F38" s="156">
        <f>ROUND((SUM(BH86:BH181)),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44</v>
      </c>
      <c r="F39" s="156">
        <f>ROUND((SUM(BI86:BI181)),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45</v>
      </c>
      <c r="E41" s="160"/>
      <c r="F41" s="160"/>
      <c r="G41" s="161" t="s">
        <v>46</v>
      </c>
      <c r="H41" s="162" t="s">
        <v>47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96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Oprava přejezdu P3934 km 116,104 Miroslav - Rakšice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92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93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94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03 - Vnitřní technologie PZS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32" t="s">
        <v>23</v>
      </c>
      <c r="J56" s="72" t="str">
        <f>IF(J14="","",J14)</f>
        <v>26. 2. 2021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32" t="s">
        <v>30</v>
      </c>
      <c r="J58" s="36" t="str">
        <f>E23</f>
        <v xml:space="preserve"> 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28</v>
      </c>
      <c r="D59" s="40"/>
      <c r="E59" s="40"/>
      <c r="F59" s="27" t="str">
        <f>IF(E20="","",E20)</f>
        <v>Vyplň údaj</v>
      </c>
      <c r="G59" s="40"/>
      <c r="H59" s="40"/>
      <c r="I59" s="32" t="s">
        <v>32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97</v>
      </c>
      <c r="D61" s="171"/>
      <c r="E61" s="171"/>
      <c r="F61" s="171"/>
      <c r="G61" s="171"/>
      <c r="H61" s="171"/>
      <c r="I61" s="171"/>
      <c r="J61" s="172" t="s">
        <v>98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67</v>
      </c>
      <c r="D63" s="40"/>
      <c r="E63" s="40"/>
      <c r="F63" s="40"/>
      <c r="G63" s="40"/>
      <c r="H63" s="40"/>
      <c r="I63" s="40"/>
      <c r="J63" s="102">
        <f>J86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99</v>
      </c>
    </row>
    <row r="64" s="9" customFormat="1" ht="24.96" customHeight="1">
      <c r="A64" s="9"/>
      <c r="B64" s="174"/>
      <c r="C64" s="175"/>
      <c r="D64" s="176" t="s">
        <v>100</v>
      </c>
      <c r="E64" s="177"/>
      <c r="F64" s="177"/>
      <c r="G64" s="177"/>
      <c r="H64" s="177"/>
      <c r="I64" s="177"/>
      <c r="J64" s="178">
        <f>J87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101</v>
      </c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9" t="str">
        <f>E7</f>
        <v>Oprava přejezdu P3934 km 116,104 Miroslav - Rakšice</v>
      </c>
      <c r="F74" s="32"/>
      <c r="G74" s="32"/>
      <c r="H74" s="32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1" customFormat="1" ht="12" customHeight="1">
      <c r="B75" s="21"/>
      <c r="C75" s="32" t="s">
        <v>92</v>
      </c>
      <c r="D75" s="22"/>
      <c r="E75" s="22"/>
      <c r="F75" s="22"/>
      <c r="G75" s="22"/>
      <c r="H75" s="22"/>
      <c r="I75" s="22"/>
      <c r="J75" s="22"/>
      <c r="K75" s="22"/>
      <c r="L75" s="20"/>
    </row>
    <row r="76" s="2" customFormat="1" ht="16.5" customHeight="1">
      <c r="A76" s="38"/>
      <c r="B76" s="39"/>
      <c r="C76" s="40"/>
      <c r="D76" s="40"/>
      <c r="E76" s="169" t="s">
        <v>93</v>
      </c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94</v>
      </c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69" t="str">
        <f>E11</f>
        <v>03 - Vnitřní technologie PZS</v>
      </c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21</v>
      </c>
      <c r="D80" s="40"/>
      <c r="E80" s="40"/>
      <c r="F80" s="27" t="str">
        <f>F14</f>
        <v xml:space="preserve"> </v>
      </c>
      <c r="G80" s="40"/>
      <c r="H80" s="40"/>
      <c r="I80" s="32" t="s">
        <v>23</v>
      </c>
      <c r="J80" s="72" t="str">
        <f>IF(J14="","",J14)</f>
        <v>26. 2. 2021</v>
      </c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25</v>
      </c>
      <c r="D82" s="40"/>
      <c r="E82" s="40"/>
      <c r="F82" s="27" t="str">
        <f>E17</f>
        <v xml:space="preserve"> </v>
      </c>
      <c r="G82" s="40"/>
      <c r="H82" s="40"/>
      <c r="I82" s="32" t="s">
        <v>30</v>
      </c>
      <c r="J82" s="36" t="str">
        <f>E23</f>
        <v xml:space="preserve"> 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28</v>
      </c>
      <c r="D83" s="40"/>
      <c r="E83" s="40"/>
      <c r="F83" s="27" t="str">
        <f>IF(E20="","",E20)</f>
        <v>Vyplň údaj</v>
      </c>
      <c r="G83" s="40"/>
      <c r="H83" s="40"/>
      <c r="I83" s="32" t="s">
        <v>32</v>
      </c>
      <c r="J83" s="36" t="str">
        <f>E26</f>
        <v xml:space="preserve"> 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0" customFormat="1" ht="29.28" customHeight="1">
      <c r="A85" s="180"/>
      <c r="B85" s="181"/>
      <c r="C85" s="182" t="s">
        <v>102</v>
      </c>
      <c r="D85" s="183" t="s">
        <v>54</v>
      </c>
      <c r="E85" s="183" t="s">
        <v>50</v>
      </c>
      <c r="F85" s="183" t="s">
        <v>51</v>
      </c>
      <c r="G85" s="183" t="s">
        <v>103</v>
      </c>
      <c r="H85" s="183" t="s">
        <v>104</v>
      </c>
      <c r="I85" s="183" t="s">
        <v>105</v>
      </c>
      <c r="J85" s="183" t="s">
        <v>98</v>
      </c>
      <c r="K85" s="184" t="s">
        <v>106</v>
      </c>
      <c r="L85" s="185"/>
      <c r="M85" s="92" t="s">
        <v>19</v>
      </c>
      <c r="N85" s="93" t="s">
        <v>39</v>
      </c>
      <c r="O85" s="93" t="s">
        <v>107</v>
      </c>
      <c r="P85" s="93" t="s">
        <v>108</v>
      </c>
      <c r="Q85" s="93" t="s">
        <v>109</v>
      </c>
      <c r="R85" s="93" t="s">
        <v>110</v>
      </c>
      <c r="S85" s="93" t="s">
        <v>111</v>
      </c>
      <c r="T85" s="94" t="s">
        <v>112</v>
      </c>
      <c r="U85" s="180"/>
      <c r="V85" s="180"/>
      <c r="W85" s="180"/>
      <c r="X85" s="180"/>
      <c r="Y85" s="180"/>
      <c r="Z85" s="180"/>
      <c r="AA85" s="180"/>
      <c r="AB85" s="180"/>
      <c r="AC85" s="180"/>
      <c r="AD85" s="180"/>
      <c r="AE85" s="180"/>
    </row>
    <row r="86" s="2" customFormat="1" ht="22.8" customHeight="1">
      <c r="A86" s="38"/>
      <c r="B86" s="39"/>
      <c r="C86" s="99" t="s">
        <v>113</v>
      </c>
      <c r="D86" s="40"/>
      <c r="E86" s="40"/>
      <c r="F86" s="40"/>
      <c r="G86" s="40"/>
      <c r="H86" s="40"/>
      <c r="I86" s="40"/>
      <c r="J86" s="186">
        <f>BK86</f>
        <v>0</v>
      </c>
      <c r="K86" s="40"/>
      <c r="L86" s="44"/>
      <c r="M86" s="95"/>
      <c r="N86" s="187"/>
      <c r="O86" s="96"/>
      <c r="P86" s="188">
        <f>P87</f>
        <v>0</v>
      </c>
      <c r="Q86" s="96"/>
      <c r="R86" s="188">
        <f>R87</f>
        <v>0</v>
      </c>
      <c r="S86" s="96"/>
      <c r="T86" s="189">
        <f>T87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68</v>
      </c>
      <c r="AU86" s="17" t="s">
        <v>99</v>
      </c>
      <c r="BK86" s="190">
        <f>BK87</f>
        <v>0</v>
      </c>
    </row>
    <row r="87" s="11" customFormat="1" ht="25.92" customHeight="1">
      <c r="A87" s="11"/>
      <c r="B87" s="191"/>
      <c r="C87" s="192"/>
      <c r="D87" s="193" t="s">
        <v>68</v>
      </c>
      <c r="E87" s="194" t="s">
        <v>114</v>
      </c>
      <c r="F87" s="194" t="s">
        <v>115</v>
      </c>
      <c r="G87" s="192"/>
      <c r="H87" s="192"/>
      <c r="I87" s="195"/>
      <c r="J87" s="196">
        <f>BK87</f>
        <v>0</v>
      </c>
      <c r="K87" s="192"/>
      <c r="L87" s="197"/>
      <c r="M87" s="198"/>
      <c r="N87" s="199"/>
      <c r="O87" s="199"/>
      <c r="P87" s="200">
        <f>SUM(P88:P181)</f>
        <v>0</v>
      </c>
      <c r="Q87" s="199"/>
      <c r="R87" s="200">
        <f>SUM(R88:R181)</f>
        <v>0</v>
      </c>
      <c r="S87" s="199"/>
      <c r="T87" s="201">
        <f>SUM(T88:T181)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202" t="s">
        <v>116</v>
      </c>
      <c r="AT87" s="203" t="s">
        <v>68</v>
      </c>
      <c r="AU87" s="203" t="s">
        <v>69</v>
      </c>
      <c r="AY87" s="202" t="s">
        <v>117</v>
      </c>
      <c r="BK87" s="204">
        <f>SUM(BK88:BK181)</f>
        <v>0</v>
      </c>
    </row>
    <row r="88" s="2" customFormat="1" ht="33" customHeight="1">
      <c r="A88" s="38"/>
      <c r="B88" s="39"/>
      <c r="C88" s="205" t="s">
        <v>76</v>
      </c>
      <c r="D88" s="205" t="s">
        <v>118</v>
      </c>
      <c r="E88" s="206" t="s">
        <v>692</v>
      </c>
      <c r="F88" s="207" t="s">
        <v>693</v>
      </c>
      <c r="G88" s="208" t="s">
        <v>121</v>
      </c>
      <c r="H88" s="209">
        <v>16</v>
      </c>
      <c r="I88" s="210"/>
      <c r="J88" s="211">
        <f>ROUND(I88*H88,2)</f>
        <v>0</v>
      </c>
      <c r="K88" s="207" t="s">
        <v>122</v>
      </c>
      <c r="L88" s="44"/>
      <c r="M88" s="212" t="s">
        <v>19</v>
      </c>
      <c r="N88" s="213" t="s">
        <v>40</v>
      </c>
      <c r="O88" s="84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6" t="s">
        <v>123</v>
      </c>
      <c r="AT88" s="216" t="s">
        <v>118</v>
      </c>
      <c r="AU88" s="216" t="s">
        <v>76</v>
      </c>
      <c r="AY88" s="17" t="s">
        <v>117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7" t="s">
        <v>76</v>
      </c>
      <c r="BK88" s="217">
        <f>ROUND(I88*H88,2)</f>
        <v>0</v>
      </c>
      <c r="BL88" s="17" t="s">
        <v>123</v>
      </c>
      <c r="BM88" s="216" t="s">
        <v>694</v>
      </c>
    </row>
    <row r="89" s="2" customFormat="1" ht="16.5" customHeight="1">
      <c r="A89" s="38"/>
      <c r="B89" s="39"/>
      <c r="C89" s="205" t="s">
        <v>78</v>
      </c>
      <c r="D89" s="205" t="s">
        <v>118</v>
      </c>
      <c r="E89" s="206" t="s">
        <v>695</v>
      </c>
      <c r="F89" s="207" t="s">
        <v>696</v>
      </c>
      <c r="G89" s="208" t="s">
        <v>121</v>
      </c>
      <c r="H89" s="209">
        <v>39</v>
      </c>
      <c r="I89" s="210"/>
      <c r="J89" s="211">
        <f>ROUND(I89*H89,2)</f>
        <v>0</v>
      </c>
      <c r="K89" s="207" t="s">
        <v>122</v>
      </c>
      <c r="L89" s="44"/>
      <c r="M89" s="212" t="s">
        <v>19</v>
      </c>
      <c r="N89" s="213" t="s">
        <v>40</v>
      </c>
      <c r="O89" s="84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6" t="s">
        <v>123</v>
      </c>
      <c r="AT89" s="216" t="s">
        <v>118</v>
      </c>
      <c r="AU89" s="216" t="s">
        <v>76</v>
      </c>
      <c r="AY89" s="17" t="s">
        <v>117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7" t="s">
        <v>76</v>
      </c>
      <c r="BK89" s="217">
        <f>ROUND(I89*H89,2)</f>
        <v>0</v>
      </c>
      <c r="BL89" s="17" t="s">
        <v>123</v>
      </c>
      <c r="BM89" s="216" t="s">
        <v>697</v>
      </c>
    </row>
    <row r="90" s="2" customFormat="1" ht="16.5" customHeight="1">
      <c r="A90" s="38"/>
      <c r="B90" s="39"/>
      <c r="C90" s="205" t="s">
        <v>131</v>
      </c>
      <c r="D90" s="205" t="s">
        <v>118</v>
      </c>
      <c r="E90" s="206" t="s">
        <v>698</v>
      </c>
      <c r="F90" s="207" t="s">
        <v>699</v>
      </c>
      <c r="G90" s="208" t="s">
        <v>121</v>
      </c>
      <c r="H90" s="209">
        <v>1</v>
      </c>
      <c r="I90" s="210"/>
      <c r="J90" s="211">
        <f>ROUND(I90*H90,2)</f>
        <v>0</v>
      </c>
      <c r="K90" s="207" t="s">
        <v>122</v>
      </c>
      <c r="L90" s="44"/>
      <c r="M90" s="212" t="s">
        <v>19</v>
      </c>
      <c r="N90" s="213" t="s">
        <v>40</v>
      </c>
      <c r="O90" s="84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6" t="s">
        <v>76</v>
      </c>
      <c r="AT90" s="216" t="s">
        <v>118</v>
      </c>
      <c r="AU90" s="216" t="s">
        <v>76</v>
      </c>
      <c r="AY90" s="17" t="s">
        <v>117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7" t="s">
        <v>76</v>
      </c>
      <c r="BK90" s="217">
        <f>ROUND(I90*H90,2)</f>
        <v>0</v>
      </c>
      <c r="BL90" s="17" t="s">
        <v>76</v>
      </c>
      <c r="BM90" s="216" t="s">
        <v>700</v>
      </c>
    </row>
    <row r="91" s="2" customFormat="1" ht="16.5" customHeight="1">
      <c r="A91" s="38"/>
      <c r="B91" s="39"/>
      <c r="C91" s="205" t="s">
        <v>116</v>
      </c>
      <c r="D91" s="205" t="s">
        <v>118</v>
      </c>
      <c r="E91" s="206" t="s">
        <v>701</v>
      </c>
      <c r="F91" s="207" t="s">
        <v>702</v>
      </c>
      <c r="G91" s="208" t="s">
        <v>121</v>
      </c>
      <c r="H91" s="209">
        <v>24</v>
      </c>
      <c r="I91" s="210"/>
      <c r="J91" s="211">
        <f>ROUND(I91*H91,2)</f>
        <v>0</v>
      </c>
      <c r="K91" s="207" t="s">
        <v>122</v>
      </c>
      <c r="L91" s="44"/>
      <c r="M91" s="212" t="s">
        <v>19</v>
      </c>
      <c r="N91" s="213" t="s">
        <v>40</v>
      </c>
      <c r="O91" s="84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6" t="s">
        <v>76</v>
      </c>
      <c r="AT91" s="216" t="s">
        <v>118</v>
      </c>
      <c r="AU91" s="216" t="s">
        <v>76</v>
      </c>
      <c r="AY91" s="17" t="s">
        <v>117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7" t="s">
        <v>76</v>
      </c>
      <c r="BK91" s="217">
        <f>ROUND(I91*H91,2)</f>
        <v>0</v>
      </c>
      <c r="BL91" s="17" t="s">
        <v>76</v>
      </c>
      <c r="BM91" s="216" t="s">
        <v>703</v>
      </c>
    </row>
    <row r="92" s="2" customFormat="1">
      <c r="A92" s="38"/>
      <c r="B92" s="39"/>
      <c r="C92" s="40"/>
      <c r="D92" s="228" t="s">
        <v>129</v>
      </c>
      <c r="E92" s="40"/>
      <c r="F92" s="229" t="s">
        <v>704</v>
      </c>
      <c r="G92" s="40"/>
      <c r="H92" s="40"/>
      <c r="I92" s="230"/>
      <c r="J92" s="40"/>
      <c r="K92" s="40"/>
      <c r="L92" s="44"/>
      <c r="M92" s="231"/>
      <c r="N92" s="232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129</v>
      </c>
      <c r="AU92" s="17" t="s">
        <v>76</v>
      </c>
    </row>
    <row r="93" s="2" customFormat="1" ht="16.5" customHeight="1">
      <c r="A93" s="38"/>
      <c r="B93" s="39"/>
      <c r="C93" s="205" t="s">
        <v>138</v>
      </c>
      <c r="D93" s="205" t="s">
        <v>118</v>
      </c>
      <c r="E93" s="206" t="s">
        <v>705</v>
      </c>
      <c r="F93" s="207" t="s">
        <v>706</v>
      </c>
      <c r="G93" s="208" t="s">
        <v>121</v>
      </c>
      <c r="H93" s="209">
        <v>1</v>
      </c>
      <c r="I93" s="210"/>
      <c r="J93" s="211">
        <f>ROUND(I93*H93,2)</f>
        <v>0</v>
      </c>
      <c r="K93" s="207" t="s">
        <v>122</v>
      </c>
      <c r="L93" s="44"/>
      <c r="M93" s="212" t="s">
        <v>19</v>
      </c>
      <c r="N93" s="213" t="s">
        <v>40</v>
      </c>
      <c r="O93" s="84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6" t="s">
        <v>76</v>
      </c>
      <c r="AT93" s="216" t="s">
        <v>118</v>
      </c>
      <c r="AU93" s="216" t="s">
        <v>76</v>
      </c>
      <c r="AY93" s="17" t="s">
        <v>117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7" t="s">
        <v>76</v>
      </c>
      <c r="BK93" s="217">
        <f>ROUND(I93*H93,2)</f>
        <v>0</v>
      </c>
      <c r="BL93" s="17" t="s">
        <v>76</v>
      </c>
      <c r="BM93" s="216" t="s">
        <v>707</v>
      </c>
    </row>
    <row r="94" s="2" customFormat="1">
      <c r="A94" s="38"/>
      <c r="B94" s="39"/>
      <c r="C94" s="40"/>
      <c r="D94" s="228" t="s">
        <v>129</v>
      </c>
      <c r="E94" s="40"/>
      <c r="F94" s="229" t="s">
        <v>708</v>
      </c>
      <c r="G94" s="40"/>
      <c r="H94" s="40"/>
      <c r="I94" s="230"/>
      <c r="J94" s="40"/>
      <c r="K94" s="40"/>
      <c r="L94" s="44"/>
      <c r="M94" s="231"/>
      <c r="N94" s="232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129</v>
      </c>
      <c r="AU94" s="17" t="s">
        <v>76</v>
      </c>
    </row>
    <row r="95" s="2" customFormat="1" ht="16.5" customHeight="1">
      <c r="A95" s="38"/>
      <c r="B95" s="39"/>
      <c r="C95" s="205" t="s">
        <v>142</v>
      </c>
      <c r="D95" s="205" t="s">
        <v>118</v>
      </c>
      <c r="E95" s="206" t="s">
        <v>709</v>
      </c>
      <c r="F95" s="207" t="s">
        <v>710</v>
      </c>
      <c r="G95" s="208" t="s">
        <v>121</v>
      </c>
      <c r="H95" s="209">
        <v>1</v>
      </c>
      <c r="I95" s="210"/>
      <c r="J95" s="211">
        <f>ROUND(I95*H95,2)</f>
        <v>0</v>
      </c>
      <c r="K95" s="207" t="s">
        <v>122</v>
      </c>
      <c r="L95" s="44"/>
      <c r="M95" s="212" t="s">
        <v>19</v>
      </c>
      <c r="N95" s="213" t="s">
        <v>40</v>
      </c>
      <c r="O95" s="84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6" t="s">
        <v>76</v>
      </c>
      <c r="AT95" s="216" t="s">
        <v>118</v>
      </c>
      <c r="AU95" s="216" t="s">
        <v>76</v>
      </c>
      <c r="AY95" s="17" t="s">
        <v>117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7" t="s">
        <v>76</v>
      </c>
      <c r="BK95" s="217">
        <f>ROUND(I95*H95,2)</f>
        <v>0</v>
      </c>
      <c r="BL95" s="17" t="s">
        <v>76</v>
      </c>
      <c r="BM95" s="216" t="s">
        <v>711</v>
      </c>
    </row>
    <row r="96" s="2" customFormat="1" ht="16.5" customHeight="1">
      <c r="A96" s="38"/>
      <c r="B96" s="39"/>
      <c r="C96" s="205" t="s">
        <v>146</v>
      </c>
      <c r="D96" s="205" t="s">
        <v>118</v>
      </c>
      <c r="E96" s="206" t="s">
        <v>712</v>
      </c>
      <c r="F96" s="207" t="s">
        <v>713</v>
      </c>
      <c r="G96" s="208" t="s">
        <v>121</v>
      </c>
      <c r="H96" s="209">
        <v>1</v>
      </c>
      <c r="I96" s="210"/>
      <c r="J96" s="211">
        <f>ROUND(I96*H96,2)</f>
        <v>0</v>
      </c>
      <c r="K96" s="207" t="s">
        <v>122</v>
      </c>
      <c r="L96" s="44"/>
      <c r="M96" s="212" t="s">
        <v>19</v>
      </c>
      <c r="N96" s="213" t="s">
        <v>40</v>
      </c>
      <c r="O96" s="84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6" t="s">
        <v>123</v>
      </c>
      <c r="AT96" s="216" t="s">
        <v>118</v>
      </c>
      <c r="AU96" s="216" t="s">
        <v>76</v>
      </c>
      <c r="AY96" s="17" t="s">
        <v>117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7" t="s">
        <v>76</v>
      </c>
      <c r="BK96" s="217">
        <f>ROUND(I96*H96,2)</f>
        <v>0</v>
      </c>
      <c r="BL96" s="17" t="s">
        <v>123</v>
      </c>
      <c r="BM96" s="216" t="s">
        <v>714</v>
      </c>
    </row>
    <row r="97" s="2" customFormat="1" ht="16.5" customHeight="1">
      <c r="A97" s="38"/>
      <c r="B97" s="39"/>
      <c r="C97" s="205" t="s">
        <v>151</v>
      </c>
      <c r="D97" s="205" t="s">
        <v>118</v>
      </c>
      <c r="E97" s="206" t="s">
        <v>715</v>
      </c>
      <c r="F97" s="207" t="s">
        <v>716</v>
      </c>
      <c r="G97" s="208" t="s">
        <v>121</v>
      </c>
      <c r="H97" s="209">
        <v>1</v>
      </c>
      <c r="I97" s="210"/>
      <c r="J97" s="211">
        <f>ROUND(I97*H97,2)</f>
        <v>0</v>
      </c>
      <c r="K97" s="207" t="s">
        <v>122</v>
      </c>
      <c r="L97" s="44"/>
      <c r="M97" s="212" t="s">
        <v>19</v>
      </c>
      <c r="N97" s="213" t="s">
        <v>40</v>
      </c>
      <c r="O97" s="84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6" t="s">
        <v>76</v>
      </c>
      <c r="AT97" s="216" t="s">
        <v>118</v>
      </c>
      <c r="AU97" s="216" t="s">
        <v>76</v>
      </c>
      <c r="AY97" s="17" t="s">
        <v>117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7" t="s">
        <v>76</v>
      </c>
      <c r="BK97" s="217">
        <f>ROUND(I97*H97,2)</f>
        <v>0</v>
      </c>
      <c r="BL97" s="17" t="s">
        <v>76</v>
      </c>
      <c r="BM97" s="216" t="s">
        <v>717</v>
      </c>
    </row>
    <row r="98" s="2" customFormat="1" ht="16.5" customHeight="1">
      <c r="A98" s="38"/>
      <c r="B98" s="39"/>
      <c r="C98" s="205" t="s">
        <v>156</v>
      </c>
      <c r="D98" s="205" t="s">
        <v>118</v>
      </c>
      <c r="E98" s="206" t="s">
        <v>718</v>
      </c>
      <c r="F98" s="207" t="s">
        <v>719</v>
      </c>
      <c r="G98" s="208" t="s">
        <v>121</v>
      </c>
      <c r="H98" s="209">
        <v>2</v>
      </c>
      <c r="I98" s="210"/>
      <c r="J98" s="211">
        <f>ROUND(I98*H98,2)</f>
        <v>0</v>
      </c>
      <c r="K98" s="207" t="s">
        <v>122</v>
      </c>
      <c r="L98" s="44"/>
      <c r="M98" s="212" t="s">
        <v>19</v>
      </c>
      <c r="N98" s="213" t="s">
        <v>40</v>
      </c>
      <c r="O98" s="84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6" t="s">
        <v>76</v>
      </c>
      <c r="AT98" s="216" t="s">
        <v>118</v>
      </c>
      <c r="AU98" s="216" t="s">
        <v>76</v>
      </c>
      <c r="AY98" s="17" t="s">
        <v>117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7" t="s">
        <v>76</v>
      </c>
      <c r="BK98" s="217">
        <f>ROUND(I98*H98,2)</f>
        <v>0</v>
      </c>
      <c r="BL98" s="17" t="s">
        <v>76</v>
      </c>
      <c r="BM98" s="216" t="s">
        <v>720</v>
      </c>
    </row>
    <row r="99" s="2" customFormat="1">
      <c r="A99" s="38"/>
      <c r="B99" s="39"/>
      <c r="C99" s="218" t="s">
        <v>161</v>
      </c>
      <c r="D99" s="218" t="s">
        <v>125</v>
      </c>
      <c r="E99" s="219" t="s">
        <v>721</v>
      </c>
      <c r="F99" s="220" t="s">
        <v>722</v>
      </c>
      <c r="G99" s="221" t="s">
        <v>723</v>
      </c>
      <c r="H99" s="222">
        <v>1</v>
      </c>
      <c r="I99" s="223"/>
      <c r="J99" s="224">
        <f>ROUND(I99*H99,2)</f>
        <v>0</v>
      </c>
      <c r="K99" s="220" t="s">
        <v>122</v>
      </c>
      <c r="L99" s="225"/>
      <c r="M99" s="226" t="s">
        <v>19</v>
      </c>
      <c r="N99" s="227" t="s">
        <v>40</v>
      </c>
      <c r="O99" s="84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6" t="s">
        <v>78</v>
      </c>
      <c r="AT99" s="216" t="s">
        <v>125</v>
      </c>
      <c r="AU99" s="216" t="s">
        <v>76</v>
      </c>
      <c r="AY99" s="17" t="s">
        <v>117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7" t="s">
        <v>76</v>
      </c>
      <c r="BK99" s="217">
        <f>ROUND(I99*H99,2)</f>
        <v>0</v>
      </c>
      <c r="BL99" s="17" t="s">
        <v>76</v>
      </c>
      <c r="BM99" s="216" t="s">
        <v>724</v>
      </c>
    </row>
    <row r="100" s="2" customFormat="1">
      <c r="A100" s="38"/>
      <c r="B100" s="39"/>
      <c r="C100" s="40"/>
      <c r="D100" s="228" t="s">
        <v>129</v>
      </c>
      <c r="E100" s="40"/>
      <c r="F100" s="229" t="s">
        <v>725</v>
      </c>
      <c r="G100" s="40"/>
      <c r="H100" s="40"/>
      <c r="I100" s="230"/>
      <c r="J100" s="40"/>
      <c r="K100" s="40"/>
      <c r="L100" s="44"/>
      <c r="M100" s="231"/>
      <c r="N100" s="232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129</v>
      </c>
      <c r="AU100" s="17" t="s">
        <v>76</v>
      </c>
    </row>
    <row r="101" s="2" customFormat="1" ht="16.5" customHeight="1">
      <c r="A101" s="38"/>
      <c r="B101" s="39"/>
      <c r="C101" s="218" t="s">
        <v>165</v>
      </c>
      <c r="D101" s="218" t="s">
        <v>125</v>
      </c>
      <c r="E101" s="219" t="s">
        <v>726</v>
      </c>
      <c r="F101" s="220" t="s">
        <v>727</v>
      </c>
      <c r="G101" s="221" t="s">
        <v>121</v>
      </c>
      <c r="H101" s="222">
        <v>1</v>
      </c>
      <c r="I101" s="223"/>
      <c r="J101" s="224">
        <f>ROUND(I101*H101,2)</f>
        <v>0</v>
      </c>
      <c r="K101" s="220" t="s">
        <v>122</v>
      </c>
      <c r="L101" s="225"/>
      <c r="M101" s="226" t="s">
        <v>19</v>
      </c>
      <c r="N101" s="227" t="s">
        <v>40</v>
      </c>
      <c r="O101" s="84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6" t="s">
        <v>149</v>
      </c>
      <c r="AT101" s="216" t="s">
        <v>125</v>
      </c>
      <c r="AU101" s="216" t="s">
        <v>76</v>
      </c>
      <c r="AY101" s="17" t="s">
        <v>117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7" t="s">
        <v>76</v>
      </c>
      <c r="BK101" s="217">
        <f>ROUND(I101*H101,2)</f>
        <v>0</v>
      </c>
      <c r="BL101" s="17" t="s">
        <v>149</v>
      </c>
      <c r="BM101" s="216" t="s">
        <v>728</v>
      </c>
    </row>
    <row r="102" s="2" customFormat="1" ht="16.5" customHeight="1">
      <c r="A102" s="38"/>
      <c r="B102" s="39"/>
      <c r="C102" s="218" t="s">
        <v>169</v>
      </c>
      <c r="D102" s="218" t="s">
        <v>125</v>
      </c>
      <c r="E102" s="219" t="s">
        <v>729</v>
      </c>
      <c r="F102" s="220" t="s">
        <v>730</v>
      </c>
      <c r="G102" s="221" t="s">
        <v>121</v>
      </c>
      <c r="H102" s="222">
        <v>1</v>
      </c>
      <c r="I102" s="223"/>
      <c r="J102" s="224">
        <f>ROUND(I102*H102,2)</f>
        <v>0</v>
      </c>
      <c r="K102" s="220" t="s">
        <v>122</v>
      </c>
      <c r="L102" s="225"/>
      <c r="M102" s="226" t="s">
        <v>19</v>
      </c>
      <c r="N102" s="227" t="s">
        <v>40</v>
      </c>
      <c r="O102" s="84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6" t="s">
        <v>149</v>
      </c>
      <c r="AT102" s="216" t="s">
        <v>125</v>
      </c>
      <c r="AU102" s="216" t="s">
        <v>76</v>
      </c>
      <c r="AY102" s="17" t="s">
        <v>117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7" t="s">
        <v>76</v>
      </c>
      <c r="BK102" s="217">
        <f>ROUND(I102*H102,2)</f>
        <v>0</v>
      </c>
      <c r="BL102" s="17" t="s">
        <v>149</v>
      </c>
      <c r="BM102" s="216" t="s">
        <v>731</v>
      </c>
    </row>
    <row r="103" s="2" customFormat="1" ht="16.5" customHeight="1">
      <c r="A103" s="38"/>
      <c r="B103" s="39"/>
      <c r="C103" s="218" t="s">
        <v>173</v>
      </c>
      <c r="D103" s="218" t="s">
        <v>125</v>
      </c>
      <c r="E103" s="219" t="s">
        <v>732</v>
      </c>
      <c r="F103" s="220" t="s">
        <v>733</v>
      </c>
      <c r="G103" s="221" t="s">
        <v>121</v>
      </c>
      <c r="H103" s="222">
        <v>3</v>
      </c>
      <c r="I103" s="223"/>
      <c r="J103" s="224">
        <f>ROUND(I103*H103,2)</f>
        <v>0</v>
      </c>
      <c r="K103" s="220" t="s">
        <v>122</v>
      </c>
      <c r="L103" s="225"/>
      <c r="M103" s="226" t="s">
        <v>19</v>
      </c>
      <c r="N103" s="227" t="s">
        <v>40</v>
      </c>
      <c r="O103" s="84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6" t="s">
        <v>149</v>
      </c>
      <c r="AT103" s="216" t="s">
        <v>125</v>
      </c>
      <c r="AU103" s="216" t="s">
        <v>76</v>
      </c>
      <c r="AY103" s="17" t="s">
        <v>117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7" t="s">
        <v>76</v>
      </c>
      <c r="BK103" s="217">
        <f>ROUND(I103*H103,2)</f>
        <v>0</v>
      </c>
      <c r="BL103" s="17" t="s">
        <v>149</v>
      </c>
      <c r="BM103" s="216" t="s">
        <v>734</v>
      </c>
    </row>
    <row r="104" s="2" customFormat="1" ht="16.5" customHeight="1">
      <c r="A104" s="38"/>
      <c r="B104" s="39"/>
      <c r="C104" s="218" t="s">
        <v>178</v>
      </c>
      <c r="D104" s="218" t="s">
        <v>125</v>
      </c>
      <c r="E104" s="219" t="s">
        <v>735</v>
      </c>
      <c r="F104" s="220" t="s">
        <v>736</v>
      </c>
      <c r="G104" s="221" t="s">
        <v>121</v>
      </c>
      <c r="H104" s="222">
        <v>2</v>
      </c>
      <c r="I104" s="223"/>
      <c r="J104" s="224">
        <f>ROUND(I104*H104,2)</f>
        <v>0</v>
      </c>
      <c r="K104" s="220" t="s">
        <v>122</v>
      </c>
      <c r="L104" s="225"/>
      <c r="M104" s="226" t="s">
        <v>19</v>
      </c>
      <c r="N104" s="227" t="s">
        <v>40</v>
      </c>
      <c r="O104" s="84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6" t="s">
        <v>149</v>
      </c>
      <c r="AT104" s="216" t="s">
        <v>125</v>
      </c>
      <c r="AU104" s="216" t="s">
        <v>76</v>
      </c>
      <c r="AY104" s="17" t="s">
        <v>117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7" t="s">
        <v>76</v>
      </c>
      <c r="BK104" s="217">
        <f>ROUND(I104*H104,2)</f>
        <v>0</v>
      </c>
      <c r="BL104" s="17" t="s">
        <v>149</v>
      </c>
      <c r="BM104" s="216" t="s">
        <v>737</v>
      </c>
    </row>
    <row r="105" s="2" customFormat="1" ht="16.5" customHeight="1">
      <c r="A105" s="38"/>
      <c r="B105" s="39"/>
      <c r="C105" s="218" t="s">
        <v>8</v>
      </c>
      <c r="D105" s="218" t="s">
        <v>125</v>
      </c>
      <c r="E105" s="219" t="s">
        <v>738</v>
      </c>
      <c r="F105" s="220" t="s">
        <v>739</v>
      </c>
      <c r="G105" s="221" t="s">
        <v>121</v>
      </c>
      <c r="H105" s="222">
        <v>2</v>
      </c>
      <c r="I105" s="223"/>
      <c r="J105" s="224">
        <f>ROUND(I105*H105,2)</f>
        <v>0</v>
      </c>
      <c r="K105" s="220" t="s">
        <v>122</v>
      </c>
      <c r="L105" s="225"/>
      <c r="M105" s="226" t="s">
        <v>19</v>
      </c>
      <c r="N105" s="227" t="s">
        <v>40</v>
      </c>
      <c r="O105" s="84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6" t="s">
        <v>149</v>
      </c>
      <c r="AT105" s="216" t="s">
        <v>125</v>
      </c>
      <c r="AU105" s="216" t="s">
        <v>76</v>
      </c>
      <c r="AY105" s="17" t="s">
        <v>117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7" t="s">
        <v>76</v>
      </c>
      <c r="BK105" s="217">
        <f>ROUND(I105*H105,2)</f>
        <v>0</v>
      </c>
      <c r="BL105" s="17" t="s">
        <v>149</v>
      </c>
      <c r="BM105" s="216" t="s">
        <v>740</v>
      </c>
    </row>
    <row r="106" s="2" customFormat="1" ht="16.5" customHeight="1">
      <c r="A106" s="38"/>
      <c r="B106" s="39"/>
      <c r="C106" s="218" t="s">
        <v>185</v>
      </c>
      <c r="D106" s="218" t="s">
        <v>125</v>
      </c>
      <c r="E106" s="219" t="s">
        <v>741</v>
      </c>
      <c r="F106" s="220" t="s">
        <v>742</v>
      </c>
      <c r="G106" s="221" t="s">
        <v>121</v>
      </c>
      <c r="H106" s="222">
        <v>4</v>
      </c>
      <c r="I106" s="223"/>
      <c r="J106" s="224">
        <f>ROUND(I106*H106,2)</f>
        <v>0</v>
      </c>
      <c r="K106" s="220" t="s">
        <v>122</v>
      </c>
      <c r="L106" s="225"/>
      <c r="M106" s="226" t="s">
        <v>19</v>
      </c>
      <c r="N106" s="227" t="s">
        <v>40</v>
      </c>
      <c r="O106" s="84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6" t="s">
        <v>149</v>
      </c>
      <c r="AT106" s="216" t="s">
        <v>125</v>
      </c>
      <c r="AU106" s="216" t="s">
        <v>76</v>
      </c>
      <c r="AY106" s="17" t="s">
        <v>117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7" t="s">
        <v>76</v>
      </c>
      <c r="BK106" s="217">
        <f>ROUND(I106*H106,2)</f>
        <v>0</v>
      </c>
      <c r="BL106" s="17" t="s">
        <v>149</v>
      </c>
      <c r="BM106" s="216" t="s">
        <v>743</v>
      </c>
    </row>
    <row r="107" s="2" customFormat="1" ht="16.5" customHeight="1">
      <c r="A107" s="38"/>
      <c r="B107" s="39"/>
      <c r="C107" s="218" t="s">
        <v>189</v>
      </c>
      <c r="D107" s="218" t="s">
        <v>125</v>
      </c>
      <c r="E107" s="219" t="s">
        <v>744</v>
      </c>
      <c r="F107" s="220" t="s">
        <v>745</v>
      </c>
      <c r="G107" s="221" t="s">
        <v>121</v>
      </c>
      <c r="H107" s="222">
        <v>1</v>
      </c>
      <c r="I107" s="223"/>
      <c r="J107" s="224">
        <f>ROUND(I107*H107,2)</f>
        <v>0</v>
      </c>
      <c r="K107" s="220" t="s">
        <v>122</v>
      </c>
      <c r="L107" s="225"/>
      <c r="M107" s="226" t="s">
        <v>19</v>
      </c>
      <c r="N107" s="227" t="s">
        <v>40</v>
      </c>
      <c r="O107" s="84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6" t="s">
        <v>149</v>
      </c>
      <c r="AT107" s="216" t="s">
        <v>125</v>
      </c>
      <c r="AU107" s="216" t="s">
        <v>76</v>
      </c>
      <c r="AY107" s="17" t="s">
        <v>117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7" t="s">
        <v>76</v>
      </c>
      <c r="BK107" s="217">
        <f>ROUND(I107*H107,2)</f>
        <v>0</v>
      </c>
      <c r="BL107" s="17" t="s">
        <v>149</v>
      </c>
      <c r="BM107" s="216" t="s">
        <v>746</v>
      </c>
    </row>
    <row r="108" s="2" customFormat="1" ht="16.5" customHeight="1">
      <c r="A108" s="38"/>
      <c r="B108" s="39"/>
      <c r="C108" s="218" t="s">
        <v>193</v>
      </c>
      <c r="D108" s="218" t="s">
        <v>125</v>
      </c>
      <c r="E108" s="219" t="s">
        <v>747</v>
      </c>
      <c r="F108" s="220" t="s">
        <v>748</v>
      </c>
      <c r="G108" s="221" t="s">
        <v>121</v>
      </c>
      <c r="H108" s="222">
        <v>3</v>
      </c>
      <c r="I108" s="223"/>
      <c r="J108" s="224">
        <f>ROUND(I108*H108,2)</f>
        <v>0</v>
      </c>
      <c r="K108" s="220" t="s">
        <v>122</v>
      </c>
      <c r="L108" s="225"/>
      <c r="M108" s="226" t="s">
        <v>19</v>
      </c>
      <c r="N108" s="227" t="s">
        <v>40</v>
      </c>
      <c r="O108" s="84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6" t="s">
        <v>149</v>
      </c>
      <c r="AT108" s="216" t="s">
        <v>125</v>
      </c>
      <c r="AU108" s="216" t="s">
        <v>76</v>
      </c>
      <c r="AY108" s="17" t="s">
        <v>117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7" t="s">
        <v>76</v>
      </c>
      <c r="BK108" s="217">
        <f>ROUND(I108*H108,2)</f>
        <v>0</v>
      </c>
      <c r="BL108" s="17" t="s">
        <v>149</v>
      </c>
      <c r="BM108" s="216" t="s">
        <v>749</v>
      </c>
    </row>
    <row r="109" s="2" customFormat="1" ht="16.5" customHeight="1">
      <c r="A109" s="38"/>
      <c r="B109" s="39"/>
      <c r="C109" s="218" t="s">
        <v>197</v>
      </c>
      <c r="D109" s="218" t="s">
        <v>125</v>
      </c>
      <c r="E109" s="219" t="s">
        <v>750</v>
      </c>
      <c r="F109" s="220" t="s">
        <v>751</v>
      </c>
      <c r="G109" s="221" t="s">
        <v>121</v>
      </c>
      <c r="H109" s="222">
        <v>1</v>
      </c>
      <c r="I109" s="223"/>
      <c r="J109" s="224">
        <f>ROUND(I109*H109,2)</f>
        <v>0</v>
      </c>
      <c r="K109" s="220" t="s">
        <v>122</v>
      </c>
      <c r="L109" s="225"/>
      <c r="M109" s="226" t="s">
        <v>19</v>
      </c>
      <c r="N109" s="227" t="s">
        <v>40</v>
      </c>
      <c r="O109" s="84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6" t="s">
        <v>149</v>
      </c>
      <c r="AT109" s="216" t="s">
        <v>125</v>
      </c>
      <c r="AU109" s="216" t="s">
        <v>76</v>
      </c>
      <c r="AY109" s="17" t="s">
        <v>117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7" t="s">
        <v>76</v>
      </c>
      <c r="BK109" s="217">
        <f>ROUND(I109*H109,2)</f>
        <v>0</v>
      </c>
      <c r="BL109" s="17" t="s">
        <v>149</v>
      </c>
      <c r="BM109" s="216" t="s">
        <v>752</v>
      </c>
    </row>
    <row r="110" s="2" customFormat="1" ht="21.75" customHeight="1">
      <c r="A110" s="38"/>
      <c r="B110" s="39"/>
      <c r="C110" s="218" t="s">
        <v>201</v>
      </c>
      <c r="D110" s="218" t="s">
        <v>125</v>
      </c>
      <c r="E110" s="219" t="s">
        <v>753</v>
      </c>
      <c r="F110" s="220" t="s">
        <v>754</v>
      </c>
      <c r="G110" s="221" t="s">
        <v>121</v>
      </c>
      <c r="H110" s="222">
        <v>6</v>
      </c>
      <c r="I110" s="223"/>
      <c r="J110" s="224">
        <f>ROUND(I110*H110,2)</f>
        <v>0</v>
      </c>
      <c r="K110" s="220" t="s">
        <v>122</v>
      </c>
      <c r="L110" s="225"/>
      <c r="M110" s="226" t="s">
        <v>19</v>
      </c>
      <c r="N110" s="227" t="s">
        <v>40</v>
      </c>
      <c r="O110" s="84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6" t="s">
        <v>149</v>
      </c>
      <c r="AT110" s="216" t="s">
        <v>125</v>
      </c>
      <c r="AU110" s="216" t="s">
        <v>76</v>
      </c>
      <c r="AY110" s="17" t="s">
        <v>117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7" t="s">
        <v>76</v>
      </c>
      <c r="BK110" s="217">
        <f>ROUND(I110*H110,2)</f>
        <v>0</v>
      </c>
      <c r="BL110" s="17" t="s">
        <v>149</v>
      </c>
      <c r="BM110" s="216" t="s">
        <v>755</v>
      </c>
    </row>
    <row r="111" s="2" customFormat="1" ht="16.5" customHeight="1">
      <c r="A111" s="38"/>
      <c r="B111" s="39"/>
      <c r="C111" s="205" t="s">
        <v>7</v>
      </c>
      <c r="D111" s="205" t="s">
        <v>118</v>
      </c>
      <c r="E111" s="206" t="s">
        <v>756</v>
      </c>
      <c r="F111" s="207" t="s">
        <v>757</v>
      </c>
      <c r="G111" s="208" t="s">
        <v>121</v>
      </c>
      <c r="H111" s="209">
        <v>1</v>
      </c>
      <c r="I111" s="210"/>
      <c r="J111" s="211">
        <f>ROUND(I111*H111,2)</f>
        <v>0</v>
      </c>
      <c r="K111" s="207" t="s">
        <v>122</v>
      </c>
      <c r="L111" s="44"/>
      <c r="M111" s="212" t="s">
        <v>19</v>
      </c>
      <c r="N111" s="213" t="s">
        <v>40</v>
      </c>
      <c r="O111" s="84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6" t="s">
        <v>76</v>
      </c>
      <c r="AT111" s="216" t="s">
        <v>118</v>
      </c>
      <c r="AU111" s="216" t="s">
        <v>76</v>
      </c>
      <c r="AY111" s="17" t="s">
        <v>117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7" t="s">
        <v>76</v>
      </c>
      <c r="BK111" s="217">
        <f>ROUND(I111*H111,2)</f>
        <v>0</v>
      </c>
      <c r="BL111" s="17" t="s">
        <v>76</v>
      </c>
      <c r="BM111" s="216" t="s">
        <v>758</v>
      </c>
    </row>
    <row r="112" s="2" customFormat="1" ht="16.5" customHeight="1">
      <c r="A112" s="38"/>
      <c r="B112" s="39"/>
      <c r="C112" s="205" t="s">
        <v>208</v>
      </c>
      <c r="D112" s="205" t="s">
        <v>118</v>
      </c>
      <c r="E112" s="206" t="s">
        <v>759</v>
      </c>
      <c r="F112" s="207" t="s">
        <v>760</v>
      </c>
      <c r="G112" s="208" t="s">
        <v>121</v>
      </c>
      <c r="H112" s="209">
        <v>3</v>
      </c>
      <c r="I112" s="210"/>
      <c r="J112" s="211">
        <f>ROUND(I112*H112,2)</f>
        <v>0</v>
      </c>
      <c r="K112" s="207" t="s">
        <v>122</v>
      </c>
      <c r="L112" s="44"/>
      <c r="M112" s="212" t="s">
        <v>19</v>
      </c>
      <c r="N112" s="213" t="s">
        <v>40</v>
      </c>
      <c r="O112" s="84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6" t="s">
        <v>76</v>
      </c>
      <c r="AT112" s="216" t="s">
        <v>118</v>
      </c>
      <c r="AU112" s="216" t="s">
        <v>76</v>
      </c>
      <c r="AY112" s="17" t="s">
        <v>117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7" t="s">
        <v>76</v>
      </c>
      <c r="BK112" s="217">
        <f>ROUND(I112*H112,2)</f>
        <v>0</v>
      </c>
      <c r="BL112" s="17" t="s">
        <v>76</v>
      </c>
      <c r="BM112" s="216" t="s">
        <v>761</v>
      </c>
    </row>
    <row r="113" s="2" customFormat="1" ht="16.5" customHeight="1">
      <c r="A113" s="38"/>
      <c r="B113" s="39"/>
      <c r="C113" s="205" t="s">
        <v>212</v>
      </c>
      <c r="D113" s="205" t="s">
        <v>118</v>
      </c>
      <c r="E113" s="206" t="s">
        <v>762</v>
      </c>
      <c r="F113" s="207" t="s">
        <v>763</v>
      </c>
      <c r="G113" s="208" t="s">
        <v>121</v>
      </c>
      <c r="H113" s="209">
        <v>1</v>
      </c>
      <c r="I113" s="210"/>
      <c r="J113" s="211">
        <f>ROUND(I113*H113,2)</f>
        <v>0</v>
      </c>
      <c r="K113" s="207" t="s">
        <v>122</v>
      </c>
      <c r="L113" s="44"/>
      <c r="M113" s="212" t="s">
        <v>19</v>
      </c>
      <c r="N113" s="213" t="s">
        <v>40</v>
      </c>
      <c r="O113" s="84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6" t="s">
        <v>76</v>
      </c>
      <c r="AT113" s="216" t="s">
        <v>118</v>
      </c>
      <c r="AU113" s="216" t="s">
        <v>76</v>
      </c>
      <c r="AY113" s="17" t="s">
        <v>117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7" t="s">
        <v>76</v>
      </c>
      <c r="BK113" s="217">
        <f>ROUND(I113*H113,2)</f>
        <v>0</v>
      </c>
      <c r="BL113" s="17" t="s">
        <v>76</v>
      </c>
      <c r="BM113" s="216" t="s">
        <v>764</v>
      </c>
    </row>
    <row r="114" s="2" customFormat="1" ht="16.5" customHeight="1">
      <c r="A114" s="38"/>
      <c r="B114" s="39"/>
      <c r="C114" s="218" t="s">
        <v>216</v>
      </c>
      <c r="D114" s="218" t="s">
        <v>125</v>
      </c>
      <c r="E114" s="219" t="s">
        <v>765</v>
      </c>
      <c r="F114" s="220" t="s">
        <v>766</v>
      </c>
      <c r="G114" s="221" t="s">
        <v>121</v>
      </c>
      <c r="H114" s="222">
        <v>1</v>
      </c>
      <c r="I114" s="223"/>
      <c r="J114" s="224">
        <f>ROUND(I114*H114,2)</f>
        <v>0</v>
      </c>
      <c r="K114" s="220" t="s">
        <v>122</v>
      </c>
      <c r="L114" s="225"/>
      <c r="M114" s="226" t="s">
        <v>19</v>
      </c>
      <c r="N114" s="227" t="s">
        <v>40</v>
      </c>
      <c r="O114" s="84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6" t="s">
        <v>78</v>
      </c>
      <c r="AT114" s="216" t="s">
        <v>125</v>
      </c>
      <c r="AU114" s="216" t="s">
        <v>76</v>
      </c>
      <c r="AY114" s="17" t="s">
        <v>117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7" t="s">
        <v>76</v>
      </c>
      <c r="BK114" s="217">
        <f>ROUND(I114*H114,2)</f>
        <v>0</v>
      </c>
      <c r="BL114" s="17" t="s">
        <v>76</v>
      </c>
      <c r="BM114" s="216" t="s">
        <v>767</v>
      </c>
    </row>
    <row r="115" s="2" customFormat="1">
      <c r="A115" s="38"/>
      <c r="B115" s="39"/>
      <c r="C115" s="40"/>
      <c r="D115" s="228" t="s">
        <v>129</v>
      </c>
      <c r="E115" s="40"/>
      <c r="F115" s="229" t="s">
        <v>768</v>
      </c>
      <c r="G115" s="40"/>
      <c r="H115" s="40"/>
      <c r="I115" s="230"/>
      <c r="J115" s="40"/>
      <c r="K115" s="40"/>
      <c r="L115" s="44"/>
      <c r="M115" s="231"/>
      <c r="N115" s="232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129</v>
      </c>
      <c r="AU115" s="17" t="s">
        <v>76</v>
      </c>
    </row>
    <row r="116" s="2" customFormat="1" ht="16.5" customHeight="1">
      <c r="A116" s="38"/>
      <c r="B116" s="39"/>
      <c r="C116" s="205" t="s">
        <v>221</v>
      </c>
      <c r="D116" s="205" t="s">
        <v>118</v>
      </c>
      <c r="E116" s="206" t="s">
        <v>769</v>
      </c>
      <c r="F116" s="207" t="s">
        <v>770</v>
      </c>
      <c r="G116" s="208" t="s">
        <v>121</v>
      </c>
      <c r="H116" s="209">
        <v>1</v>
      </c>
      <c r="I116" s="210"/>
      <c r="J116" s="211">
        <f>ROUND(I116*H116,2)</f>
        <v>0</v>
      </c>
      <c r="K116" s="207" t="s">
        <v>122</v>
      </c>
      <c r="L116" s="44"/>
      <c r="M116" s="212" t="s">
        <v>19</v>
      </c>
      <c r="N116" s="213" t="s">
        <v>40</v>
      </c>
      <c r="O116" s="84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6" t="s">
        <v>76</v>
      </c>
      <c r="AT116" s="216" t="s">
        <v>118</v>
      </c>
      <c r="AU116" s="216" t="s">
        <v>76</v>
      </c>
      <c r="AY116" s="17" t="s">
        <v>117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7" t="s">
        <v>76</v>
      </c>
      <c r="BK116" s="217">
        <f>ROUND(I116*H116,2)</f>
        <v>0</v>
      </c>
      <c r="BL116" s="17" t="s">
        <v>76</v>
      </c>
      <c r="BM116" s="216" t="s">
        <v>771</v>
      </c>
    </row>
    <row r="117" s="2" customFormat="1" ht="16.5" customHeight="1">
      <c r="A117" s="38"/>
      <c r="B117" s="39"/>
      <c r="C117" s="218" t="s">
        <v>225</v>
      </c>
      <c r="D117" s="218" t="s">
        <v>125</v>
      </c>
      <c r="E117" s="219" t="s">
        <v>772</v>
      </c>
      <c r="F117" s="220" t="s">
        <v>773</v>
      </c>
      <c r="G117" s="221" t="s">
        <v>121</v>
      </c>
      <c r="H117" s="222">
        <v>1</v>
      </c>
      <c r="I117" s="223"/>
      <c r="J117" s="224">
        <f>ROUND(I117*H117,2)</f>
        <v>0</v>
      </c>
      <c r="K117" s="220" t="s">
        <v>122</v>
      </c>
      <c r="L117" s="225"/>
      <c r="M117" s="226" t="s">
        <v>19</v>
      </c>
      <c r="N117" s="227" t="s">
        <v>40</v>
      </c>
      <c r="O117" s="84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6" t="s">
        <v>149</v>
      </c>
      <c r="AT117" s="216" t="s">
        <v>125</v>
      </c>
      <c r="AU117" s="216" t="s">
        <v>76</v>
      </c>
      <c r="AY117" s="17" t="s">
        <v>117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7" t="s">
        <v>76</v>
      </c>
      <c r="BK117" s="217">
        <f>ROUND(I117*H117,2)</f>
        <v>0</v>
      </c>
      <c r="BL117" s="17" t="s">
        <v>149</v>
      </c>
      <c r="BM117" s="216" t="s">
        <v>774</v>
      </c>
    </row>
    <row r="118" s="2" customFormat="1" ht="21.75" customHeight="1">
      <c r="A118" s="38"/>
      <c r="B118" s="39"/>
      <c r="C118" s="218" t="s">
        <v>229</v>
      </c>
      <c r="D118" s="218" t="s">
        <v>125</v>
      </c>
      <c r="E118" s="219" t="s">
        <v>775</v>
      </c>
      <c r="F118" s="220" t="s">
        <v>776</v>
      </c>
      <c r="G118" s="221" t="s">
        <v>121</v>
      </c>
      <c r="H118" s="222">
        <v>1</v>
      </c>
      <c r="I118" s="223"/>
      <c r="J118" s="224">
        <f>ROUND(I118*H118,2)</f>
        <v>0</v>
      </c>
      <c r="K118" s="220" t="s">
        <v>122</v>
      </c>
      <c r="L118" s="225"/>
      <c r="M118" s="226" t="s">
        <v>19</v>
      </c>
      <c r="N118" s="227" t="s">
        <v>40</v>
      </c>
      <c r="O118" s="84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6" t="s">
        <v>149</v>
      </c>
      <c r="AT118" s="216" t="s">
        <v>125</v>
      </c>
      <c r="AU118" s="216" t="s">
        <v>76</v>
      </c>
      <c r="AY118" s="17" t="s">
        <v>117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7" t="s">
        <v>76</v>
      </c>
      <c r="BK118" s="217">
        <f>ROUND(I118*H118,2)</f>
        <v>0</v>
      </c>
      <c r="BL118" s="17" t="s">
        <v>149</v>
      </c>
      <c r="BM118" s="216" t="s">
        <v>777</v>
      </c>
    </row>
    <row r="119" s="2" customFormat="1">
      <c r="A119" s="38"/>
      <c r="B119" s="39"/>
      <c r="C119" s="40"/>
      <c r="D119" s="228" t="s">
        <v>129</v>
      </c>
      <c r="E119" s="40"/>
      <c r="F119" s="229" t="s">
        <v>778</v>
      </c>
      <c r="G119" s="40"/>
      <c r="H119" s="40"/>
      <c r="I119" s="230"/>
      <c r="J119" s="40"/>
      <c r="K119" s="40"/>
      <c r="L119" s="44"/>
      <c r="M119" s="231"/>
      <c r="N119" s="232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129</v>
      </c>
      <c r="AU119" s="17" t="s">
        <v>76</v>
      </c>
    </row>
    <row r="120" s="2" customFormat="1" ht="16.5" customHeight="1">
      <c r="A120" s="38"/>
      <c r="B120" s="39"/>
      <c r="C120" s="218" t="s">
        <v>233</v>
      </c>
      <c r="D120" s="218" t="s">
        <v>125</v>
      </c>
      <c r="E120" s="219" t="s">
        <v>779</v>
      </c>
      <c r="F120" s="220" t="s">
        <v>780</v>
      </c>
      <c r="G120" s="221" t="s">
        <v>121</v>
      </c>
      <c r="H120" s="222">
        <v>5</v>
      </c>
      <c r="I120" s="223"/>
      <c r="J120" s="224">
        <f>ROUND(I120*H120,2)</f>
        <v>0</v>
      </c>
      <c r="K120" s="220" t="s">
        <v>122</v>
      </c>
      <c r="L120" s="225"/>
      <c r="M120" s="226" t="s">
        <v>19</v>
      </c>
      <c r="N120" s="227" t="s">
        <v>40</v>
      </c>
      <c r="O120" s="84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6" t="s">
        <v>149</v>
      </c>
      <c r="AT120" s="216" t="s">
        <v>125</v>
      </c>
      <c r="AU120" s="216" t="s">
        <v>76</v>
      </c>
      <c r="AY120" s="17" t="s">
        <v>117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7" t="s">
        <v>76</v>
      </c>
      <c r="BK120" s="217">
        <f>ROUND(I120*H120,2)</f>
        <v>0</v>
      </c>
      <c r="BL120" s="17" t="s">
        <v>149</v>
      </c>
      <c r="BM120" s="216" t="s">
        <v>781</v>
      </c>
    </row>
    <row r="121" s="2" customFormat="1">
      <c r="A121" s="38"/>
      <c r="B121" s="39"/>
      <c r="C121" s="40"/>
      <c r="D121" s="228" t="s">
        <v>129</v>
      </c>
      <c r="E121" s="40"/>
      <c r="F121" s="229" t="s">
        <v>782</v>
      </c>
      <c r="G121" s="40"/>
      <c r="H121" s="40"/>
      <c r="I121" s="230"/>
      <c r="J121" s="40"/>
      <c r="K121" s="40"/>
      <c r="L121" s="44"/>
      <c r="M121" s="231"/>
      <c r="N121" s="232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129</v>
      </c>
      <c r="AU121" s="17" t="s">
        <v>76</v>
      </c>
    </row>
    <row r="122" s="2" customFormat="1" ht="16.5" customHeight="1">
      <c r="A122" s="38"/>
      <c r="B122" s="39"/>
      <c r="C122" s="205" t="s">
        <v>238</v>
      </c>
      <c r="D122" s="205" t="s">
        <v>118</v>
      </c>
      <c r="E122" s="206" t="s">
        <v>783</v>
      </c>
      <c r="F122" s="207" t="s">
        <v>784</v>
      </c>
      <c r="G122" s="208" t="s">
        <v>121</v>
      </c>
      <c r="H122" s="209">
        <v>6</v>
      </c>
      <c r="I122" s="210"/>
      <c r="J122" s="211">
        <f>ROUND(I122*H122,2)</f>
        <v>0</v>
      </c>
      <c r="K122" s="207" t="s">
        <v>122</v>
      </c>
      <c r="L122" s="44"/>
      <c r="M122" s="212" t="s">
        <v>19</v>
      </c>
      <c r="N122" s="213" t="s">
        <v>40</v>
      </c>
      <c r="O122" s="84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6" t="s">
        <v>123</v>
      </c>
      <c r="AT122" s="216" t="s">
        <v>118</v>
      </c>
      <c r="AU122" s="216" t="s">
        <v>76</v>
      </c>
      <c r="AY122" s="17" t="s">
        <v>117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7" t="s">
        <v>76</v>
      </c>
      <c r="BK122" s="217">
        <f>ROUND(I122*H122,2)</f>
        <v>0</v>
      </c>
      <c r="BL122" s="17" t="s">
        <v>123</v>
      </c>
      <c r="BM122" s="216" t="s">
        <v>785</v>
      </c>
    </row>
    <row r="123" s="2" customFormat="1">
      <c r="A123" s="38"/>
      <c r="B123" s="39"/>
      <c r="C123" s="40"/>
      <c r="D123" s="228" t="s">
        <v>129</v>
      </c>
      <c r="E123" s="40"/>
      <c r="F123" s="229" t="s">
        <v>786</v>
      </c>
      <c r="G123" s="40"/>
      <c r="H123" s="40"/>
      <c r="I123" s="230"/>
      <c r="J123" s="40"/>
      <c r="K123" s="40"/>
      <c r="L123" s="44"/>
      <c r="M123" s="231"/>
      <c r="N123" s="232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129</v>
      </c>
      <c r="AU123" s="17" t="s">
        <v>76</v>
      </c>
    </row>
    <row r="124" s="2" customFormat="1" ht="16.5" customHeight="1">
      <c r="A124" s="38"/>
      <c r="B124" s="39"/>
      <c r="C124" s="218" t="s">
        <v>242</v>
      </c>
      <c r="D124" s="218" t="s">
        <v>125</v>
      </c>
      <c r="E124" s="219" t="s">
        <v>787</v>
      </c>
      <c r="F124" s="220" t="s">
        <v>788</v>
      </c>
      <c r="G124" s="221" t="s">
        <v>121</v>
      </c>
      <c r="H124" s="222">
        <v>4</v>
      </c>
      <c r="I124" s="223"/>
      <c r="J124" s="224">
        <f>ROUND(I124*H124,2)</f>
        <v>0</v>
      </c>
      <c r="K124" s="220" t="s">
        <v>122</v>
      </c>
      <c r="L124" s="225"/>
      <c r="M124" s="226" t="s">
        <v>19</v>
      </c>
      <c r="N124" s="227" t="s">
        <v>40</v>
      </c>
      <c r="O124" s="84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6" t="s">
        <v>149</v>
      </c>
      <c r="AT124" s="216" t="s">
        <v>125</v>
      </c>
      <c r="AU124" s="216" t="s">
        <v>76</v>
      </c>
      <c r="AY124" s="17" t="s">
        <v>117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7" t="s">
        <v>76</v>
      </c>
      <c r="BK124" s="217">
        <f>ROUND(I124*H124,2)</f>
        <v>0</v>
      </c>
      <c r="BL124" s="17" t="s">
        <v>149</v>
      </c>
      <c r="BM124" s="216" t="s">
        <v>789</v>
      </c>
    </row>
    <row r="125" s="2" customFormat="1" ht="16.5" customHeight="1">
      <c r="A125" s="38"/>
      <c r="B125" s="39"/>
      <c r="C125" s="205" t="s">
        <v>246</v>
      </c>
      <c r="D125" s="205" t="s">
        <v>118</v>
      </c>
      <c r="E125" s="206" t="s">
        <v>790</v>
      </c>
      <c r="F125" s="207" t="s">
        <v>791</v>
      </c>
      <c r="G125" s="208" t="s">
        <v>121</v>
      </c>
      <c r="H125" s="209">
        <v>4</v>
      </c>
      <c r="I125" s="210"/>
      <c r="J125" s="211">
        <f>ROUND(I125*H125,2)</f>
        <v>0</v>
      </c>
      <c r="K125" s="207" t="s">
        <v>122</v>
      </c>
      <c r="L125" s="44"/>
      <c r="M125" s="212" t="s">
        <v>19</v>
      </c>
      <c r="N125" s="213" t="s">
        <v>40</v>
      </c>
      <c r="O125" s="84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6" t="s">
        <v>76</v>
      </c>
      <c r="AT125" s="216" t="s">
        <v>118</v>
      </c>
      <c r="AU125" s="216" t="s">
        <v>76</v>
      </c>
      <c r="AY125" s="17" t="s">
        <v>117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7" t="s">
        <v>76</v>
      </c>
      <c r="BK125" s="217">
        <f>ROUND(I125*H125,2)</f>
        <v>0</v>
      </c>
      <c r="BL125" s="17" t="s">
        <v>76</v>
      </c>
      <c r="BM125" s="216" t="s">
        <v>792</v>
      </c>
    </row>
    <row r="126" s="2" customFormat="1">
      <c r="A126" s="38"/>
      <c r="B126" s="39"/>
      <c r="C126" s="218" t="s">
        <v>250</v>
      </c>
      <c r="D126" s="218" t="s">
        <v>125</v>
      </c>
      <c r="E126" s="219" t="s">
        <v>793</v>
      </c>
      <c r="F126" s="220" t="s">
        <v>794</v>
      </c>
      <c r="G126" s="221" t="s">
        <v>121</v>
      </c>
      <c r="H126" s="222">
        <v>1</v>
      </c>
      <c r="I126" s="223"/>
      <c r="J126" s="224">
        <f>ROUND(I126*H126,2)</f>
        <v>0</v>
      </c>
      <c r="K126" s="220" t="s">
        <v>122</v>
      </c>
      <c r="L126" s="225"/>
      <c r="M126" s="226" t="s">
        <v>19</v>
      </c>
      <c r="N126" s="227" t="s">
        <v>40</v>
      </c>
      <c r="O126" s="84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6" t="s">
        <v>149</v>
      </c>
      <c r="AT126" s="216" t="s">
        <v>125</v>
      </c>
      <c r="AU126" s="216" t="s">
        <v>76</v>
      </c>
      <c r="AY126" s="17" t="s">
        <v>117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7" t="s">
        <v>76</v>
      </c>
      <c r="BK126" s="217">
        <f>ROUND(I126*H126,2)</f>
        <v>0</v>
      </c>
      <c r="BL126" s="17" t="s">
        <v>149</v>
      </c>
      <c r="BM126" s="216" t="s">
        <v>795</v>
      </c>
    </row>
    <row r="127" s="2" customFormat="1">
      <c r="A127" s="38"/>
      <c r="B127" s="39"/>
      <c r="C127" s="40"/>
      <c r="D127" s="228" t="s">
        <v>129</v>
      </c>
      <c r="E127" s="40"/>
      <c r="F127" s="229" t="s">
        <v>796</v>
      </c>
      <c r="G127" s="40"/>
      <c r="H127" s="40"/>
      <c r="I127" s="230"/>
      <c r="J127" s="40"/>
      <c r="K127" s="40"/>
      <c r="L127" s="44"/>
      <c r="M127" s="231"/>
      <c r="N127" s="232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129</v>
      </c>
      <c r="AU127" s="17" t="s">
        <v>76</v>
      </c>
    </row>
    <row r="128" s="2" customFormat="1" ht="16.5" customHeight="1">
      <c r="A128" s="38"/>
      <c r="B128" s="39"/>
      <c r="C128" s="205" t="s">
        <v>254</v>
      </c>
      <c r="D128" s="205" t="s">
        <v>118</v>
      </c>
      <c r="E128" s="206" t="s">
        <v>797</v>
      </c>
      <c r="F128" s="207" t="s">
        <v>798</v>
      </c>
      <c r="G128" s="208" t="s">
        <v>121</v>
      </c>
      <c r="H128" s="209">
        <v>1</v>
      </c>
      <c r="I128" s="210"/>
      <c r="J128" s="211">
        <f>ROUND(I128*H128,2)</f>
        <v>0</v>
      </c>
      <c r="K128" s="207" t="s">
        <v>122</v>
      </c>
      <c r="L128" s="44"/>
      <c r="M128" s="212" t="s">
        <v>19</v>
      </c>
      <c r="N128" s="213" t="s">
        <v>40</v>
      </c>
      <c r="O128" s="84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6" t="s">
        <v>76</v>
      </c>
      <c r="AT128" s="216" t="s">
        <v>118</v>
      </c>
      <c r="AU128" s="216" t="s">
        <v>76</v>
      </c>
      <c r="AY128" s="17" t="s">
        <v>117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7" t="s">
        <v>76</v>
      </c>
      <c r="BK128" s="217">
        <f>ROUND(I128*H128,2)</f>
        <v>0</v>
      </c>
      <c r="BL128" s="17" t="s">
        <v>76</v>
      </c>
      <c r="BM128" s="216" t="s">
        <v>799</v>
      </c>
    </row>
    <row r="129" s="2" customFormat="1">
      <c r="A129" s="38"/>
      <c r="B129" s="39"/>
      <c r="C129" s="218" t="s">
        <v>258</v>
      </c>
      <c r="D129" s="218" t="s">
        <v>125</v>
      </c>
      <c r="E129" s="219" t="s">
        <v>800</v>
      </c>
      <c r="F129" s="220" t="s">
        <v>801</v>
      </c>
      <c r="G129" s="221" t="s">
        <v>121</v>
      </c>
      <c r="H129" s="222">
        <v>1</v>
      </c>
      <c r="I129" s="223"/>
      <c r="J129" s="224">
        <f>ROUND(I129*H129,2)</f>
        <v>0</v>
      </c>
      <c r="K129" s="220" t="s">
        <v>122</v>
      </c>
      <c r="L129" s="225"/>
      <c r="M129" s="226" t="s">
        <v>19</v>
      </c>
      <c r="N129" s="227" t="s">
        <v>40</v>
      </c>
      <c r="O129" s="84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6" t="s">
        <v>149</v>
      </c>
      <c r="AT129" s="216" t="s">
        <v>125</v>
      </c>
      <c r="AU129" s="216" t="s">
        <v>76</v>
      </c>
      <c r="AY129" s="17" t="s">
        <v>117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7" t="s">
        <v>76</v>
      </c>
      <c r="BK129" s="217">
        <f>ROUND(I129*H129,2)</f>
        <v>0</v>
      </c>
      <c r="BL129" s="17" t="s">
        <v>149</v>
      </c>
      <c r="BM129" s="216" t="s">
        <v>802</v>
      </c>
    </row>
    <row r="130" s="2" customFormat="1">
      <c r="A130" s="38"/>
      <c r="B130" s="39"/>
      <c r="C130" s="40"/>
      <c r="D130" s="228" t="s">
        <v>129</v>
      </c>
      <c r="E130" s="40"/>
      <c r="F130" s="229" t="s">
        <v>803</v>
      </c>
      <c r="G130" s="40"/>
      <c r="H130" s="40"/>
      <c r="I130" s="230"/>
      <c r="J130" s="40"/>
      <c r="K130" s="40"/>
      <c r="L130" s="44"/>
      <c r="M130" s="231"/>
      <c r="N130" s="232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129</v>
      </c>
      <c r="AU130" s="17" t="s">
        <v>76</v>
      </c>
    </row>
    <row r="131" s="2" customFormat="1" ht="16.5" customHeight="1">
      <c r="A131" s="38"/>
      <c r="B131" s="39"/>
      <c r="C131" s="205" t="s">
        <v>262</v>
      </c>
      <c r="D131" s="205" t="s">
        <v>118</v>
      </c>
      <c r="E131" s="206" t="s">
        <v>804</v>
      </c>
      <c r="F131" s="207" t="s">
        <v>805</v>
      </c>
      <c r="G131" s="208" t="s">
        <v>121</v>
      </c>
      <c r="H131" s="209">
        <v>1</v>
      </c>
      <c r="I131" s="210"/>
      <c r="J131" s="211">
        <f>ROUND(I131*H131,2)</f>
        <v>0</v>
      </c>
      <c r="K131" s="207" t="s">
        <v>122</v>
      </c>
      <c r="L131" s="44"/>
      <c r="M131" s="212" t="s">
        <v>19</v>
      </c>
      <c r="N131" s="213" t="s">
        <v>40</v>
      </c>
      <c r="O131" s="84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6" t="s">
        <v>76</v>
      </c>
      <c r="AT131" s="216" t="s">
        <v>118</v>
      </c>
      <c r="AU131" s="216" t="s">
        <v>76</v>
      </c>
      <c r="AY131" s="17" t="s">
        <v>117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7" t="s">
        <v>76</v>
      </c>
      <c r="BK131" s="217">
        <f>ROUND(I131*H131,2)</f>
        <v>0</v>
      </c>
      <c r="BL131" s="17" t="s">
        <v>76</v>
      </c>
      <c r="BM131" s="216" t="s">
        <v>806</v>
      </c>
    </row>
    <row r="132" s="2" customFormat="1">
      <c r="A132" s="38"/>
      <c r="B132" s="39"/>
      <c r="C132" s="218" t="s">
        <v>266</v>
      </c>
      <c r="D132" s="218" t="s">
        <v>125</v>
      </c>
      <c r="E132" s="219" t="s">
        <v>807</v>
      </c>
      <c r="F132" s="220" t="s">
        <v>808</v>
      </c>
      <c r="G132" s="221" t="s">
        <v>121</v>
      </c>
      <c r="H132" s="222">
        <v>1</v>
      </c>
      <c r="I132" s="223"/>
      <c r="J132" s="224">
        <f>ROUND(I132*H132,2)</f>
        <v>0</v>
      </c>
      <c r="K132" s="220" t="s">
        <v>122</v>
      </c>
      <c r="L132" s="225"/>
      <c r="M132" s="226" t="s">
        <v>19</v>
      </c>
      <c r="N132" s="227" t="s">
        <v>40</v>
      </c>
      <c r="O132" s="84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6" t="s">
        <v>149</v>
      </c>
      <c r="AT132" s="216" t="s">
        <v>125</v>
      </c>
      <c r="AU132" s="216" t="s">
        <v>76</v>
      </c>
      <c r="AY132" s="17" t="s">
        <v>117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7" t="s">
        <v>76</v>
      </c>
      <c r="BK132" s="217">
        <f>ROUND(I132*H132,2)</f>
        <v>0</v>
      </c>
      <c r="BL132" s="17" t="s">
        <v>149</v>
      </c>
      <c r="BM132" s="216" t="s">
        <v>809</v>
      </c>
    </row>
    <row r="133" s="2" customFormat="1">
      <c r="A133" s="38"/>
      <c r="B133" s="39"/>
      <c r="C133" s="40"/>
      <c r="D133" s="228" t="s">
        <v>129</v>
      </c>
      <c r="E133" s="40"/>
      <c r="F133" s="229" t="s">
        <v>796</v>
      </c>
      <c r="G133" s="40"/>
      <c r="H133" s="40"/>
      <c r="I133" s="230"/>
      <c r="J133" s="40"/>
      <c r="K133" s="40"/>
      <c r="L133" s="44"/>
      <c r="M133" s="231"/>
      <c r="N133" s="232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129</v>
      </c>
      <c r="AU133" s="17" t="s">
        <v>76</v>
      </c>
    </row>
    <row r="134" s="2" customFormat="1" ht="16.5" customHeight="1">
      <c r="A134" s="38"/>
      <c r="B134" s="39"/>
      <c r="C134" s="205" t="s">
        <v>270</v>
      </c>
      <c r="D134" s="205" t="s">
        <v>118</v>
      </c>
      <c r="E134" s="206" t="s">
        <v>810</v>
      </c>
      <c r="F134" s="207" t="s">
        <v>811</v>
      </c>
      <c r="G134" s="208" t="s">
        <v>121</v>
      </c>
      <c r="H134" s="209">
        <v>1</v>
      </c>
      <c r="I134" s="210"/>
      <c r="J134" s="211">
        <f>ROUND(I134*H134,2)</f>
        <v>0</v>
      </c>
      <c r="K134" s="207" t="s">
        <v>122</v>
      </c>
      <c r="L134" s="44"/>
      <c r="M134" s="212" t="s">
        <v>19</v>
      </c>
      <c r="N134" s="213" t="s">
        <v>40</v>
      </c>
      <c r="O134" s="84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6" t="s">
        <v>76</v>
      </c>
      <c r="AT134" s="216" t="s">
        <v>118</v>
      </c>
      <c r="AU134" s="216" t="s">
        <v>76</v>
      </c>
      <c r="AY134" s="17" t="s">
        <v>117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7" t="s">
        <v>76</v>
      </c>
      <c r="BK134" s="217">
        <f>ROUND(I134*H134,2)</f>
        <v>0</v>
      </c>
      <c r="BL134" s="17" t="s">
        <v>76</v>
      </c>
      <c r="BM134" s="216" t="s">
        <v>812</v>
      </c>
    </row>
    <row r="135" s="2" customFormat="1">
      <c r="A135" s="38"/>
      <c r="B135" s="39"/>
      <c r="C135" s="218" t="s">
        <v>275</v>
      </c>
      <c r="D135" s="218" t="s">
        <v>125</v>
      </c>
      <c r="E135" s="219" t="s">
        <v>813</v>
      </c>
      <c r="F135" s="220" t="s">
        <v>814</v>
      </c>
      <c r="G135" s="221" t="s">
        <v>121</v>
      </c>
      <c r="H135" s="222">
        <v>2</v>
      </c>
      <c r="I135" s="223"/>
      <c r="J135" s="224">
        <f>ROUND(I135*H135,2)</f>
        <v>0</v>
      </c>
      <c r="K135" s="220" t="s">
        <v>122</v>
      </c>
      <c r="L135" s="225"/>
      <c r="M135" s="226" t="s">
        <v>19</v>
      </c>
      <c r="N135" s="227" t="s">
        <v>40</v>
      </c>
      <c r="O135" s="84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6" t="s">
        <v>149</v>
      </c>
      <c r="AT135" s="216" t="s">
        <v>125</v>
      </c>
      <c r="AU135" s="216" t="s">
        <v>76</v>
      </c>
      <c r="AY135" s="17" t="s">
        <v>117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7" t="s">
        <v>76</v>
      </c>
      <c r="BK135" s="217">
        <f>ROUND(I135*H135,2)</f>
        <v>0</v>
      </c>
      <c r="BL135" s="17" t="s">
        <v>149</v>
      </c>
      <c r="BM135" s="216" t="s">
        <v>815</v>
      </c>
    </row>
    <row r="136" s="2" customFormat="1">
      <c r="A136" s="38"/>
      <c r="B136" s="39"/>
      <c r="C136" s="40"/>
      <c r="D136" s="228" t="s">
        <v>129</v>
      </c>
      <c r="E136" s="40"/>
      <c r="F136" s="229" t="s">
        <v>796</v>
      </c>
      <c r="G136" s="40"/>
      <c r="H136" s="40"/>
      <c r="I136" s="230"/>
      <c r="J136" s="40"/>
      <c r="K136" s="40"/>
      <c r="L136" s="44"/>
      <c r="M136" s="231"/>
      <c r="N136" s="232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129</v>
      </c>
      <c r="AU136" s="17" t="s">
        <v>76</v>
      </c>
    </row>
    <row r="137" s="2" customFormat="1" ht="16.5" customHeight="1">
      <c r="A137" s="38"/>
      <c r="B137" s="39"/>
      <c r="C137" s="218" t="s">
        <v>279</v>
      </c>
      <c r="D137" s="218" t="s">
        <v>125</v>
      </c>
      <c r="E137" s="219" t="s">
        <v>816</v>
      </c>
      <c r="F137" s="220" t="s">
        <v>817</v>
      </c>
      <c r="G137" s="221" t="s">
        <v>121</v>
      </c>
      <c r="H137" s="222">
        <v>4</v>
      </c>
      <c r="I137" s="223"/>
      <c r="J137" s="224">
        <f>ROUND(I137*H137,2)</f>
        <v>0</v>
      </c>
      <c r="K137" s="220" t="s">
        <v>122</v>
      </c>
      <c r="L137" s="225"/>
      <c r="M137" s="226" t="s">
        <v>19</v>
      </c>
      <c r="N137" s="227" t="s">
        <v>40</v>
      </c>
      <c r="O137" s="84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6" t="s">
        <v>149</v>
      </c>
      <c r="AT137" s="216" t="s">
        <v>125</v>
      </c>
      <c r="AU137" s="216" t="s">
        <v>76</v>
      </c>
      <c r="AY137" s="17" t="s">
        <v>117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7" t="s">
        <v>76</v>
      </c>
      <c r="BK137" s="217">
        <f>ROUND(I137*H137,2)</f>
        <v>0</v>
      </c>
      <c r="BL137" s="17" t="s">
        <v>149</v>
      </c>
      <c r="BM137" s="216" t="s">
        <v>818</v>
      </c>
    </row>
    <row r="138" s="2" customFormat="1">
      <c r="A138" s="38"/>
      <c r="B138" s="39"/>
      <c r="C138" s="40"/>
      <c r="D138" s="228" t="s">
        <v>129</v>
      </c>
      <c r="E138" s="40"/>
      <c r="F138" s="229" t="s">
        <v>796</v>
      </c>
      <c r="G138" s="40"/>
      <c r="H138" s="40"/>
      <c r="I138" s="230"/>
      <c r="J138" s="40"/>
      <c r="K138" s="40"/>
      <c r="L138" s="44"/>
      <c r="M138" s="231"/>
      <c r="N138" s="232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129</v>
      </c>
      <c r="AU138" s="17" t="s">
        <v>76</v>
      </c>
    </row>
    <row r="139" s="2" customFormat="1" ht="16.5" customHeight="1">
      <c r="A139" s="38"/>
      <c r="B139" s="39"/>
      <c r="C139" s="218" t="s">
        <v>283</v>
      </c>
      <c r="D139" s="218" t="s">
        <v>125</v>
      </c>
      <c r="E139" s="219" t="s">
        <v>819</v>
      </c>
      <c r="F139" s="220" t="s">
        <v>820</v>
      </c>
      <c r="G139" s="221" t="s">
        <v>326</v>
      </c>
      <c r="H139" s="222">
        <v>15</v>
      </c>
      <c r="I139" s="223"/>
      <c r="J139" s="224">
        <f>ROUND(I139*H139,2)</f>
        <v>0</v>
      </c>
      <c r="K139" s="220" t="s">
        <v>122</v>
      </c>
      <c r="L139" s="225"/>
      <c r="M139" s="226" t="s">
        <v>19</v>
      </c>
      <c r="N139" s="227" t="s">
        <v>40</v>
      </c>
      <c r="O139" s="84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6" t="s">
        <v>149</v>
      </c>
      <c r="AT139" s="216" t="s">
        <v>125</v>
      </c>
      <c r="AU139" s="216" t="s">
        <v>76</v>
      </c>
      <c r="AY139" s="17" t="s">
        <v>117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7" t="s">
        <v>76</v>
      </c>
      <c r="BK139" s="217">
        <f>ROUND(I139*H139,2)</f>
        <v>0</v>
      </c>
      <c r="BL139" s="17" t="s">
        <v>149</v>
      </c>
      <c r="BM139" s="216" t="s">
        <v>821</v>
      </c>
    </row>
    <row r="140" s="2" customFormat="1" ht="16.5" customHeight="1">
      <c r="A140" s="38"/>
      <c r="B140" s="39"/>
      <c r="C140" s="218" t="s">
        <v>287</v>
      </c>
      <c r="D140" s="218" t="s">
        <v>125</v>
      </c>
      <c r="E140" s="219" t="s">
        <v>822</v>
      </c>
      <c r="F140" s="220" t="s">
        <v>823</v>
      </c>
      <c r="G140" s="221" t="s">
        <v>326</v>
      </c>
      <c r="H140" s="222">
        <v>15</v>
      </c>
      <c r="I140" s="223"/>
      <c r="J140" s="224">
        <f>ROUND(I140*H140,2)</f>
        <v>0</v>
      </c>
      <c r="K140" s="220" t="s">
        <v>122</v>
      </c>
      <c r="L140" s="225"/>
      <c r="M140" s="226" t="s">
        <v>19</v>
      </c>
      <c r="N140" s="227" t="s">
        <v>40</v>
      </c>
      <c r="O140" s="84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6" t="s">
        <v>149</v>
      </c>
      <c r="AT140" s="216" t="s">
        <v>125</v>
      </c>
      <c r="AU140" s="216" t="s">
        <v>76</v>
      </c>
      <c r="AY140" s="17" t="s">
        <v>117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7" t="s">
        <v>76</v>
      </c>
      <c r="BK140" s="217">
        <f>ROUND(I140*H140,2)</f>
        <v>0</v>
      </c>
      <c r="BL140" s="17" t="s">
        <v>149</v>
      </c>
      <c r="BM140" s="216" t="s">
        <v>824</v>
      </c>
    </row>
    <row r="141" s="2" customFormat="1" ht="16.5" customHeight="1">
      <c r="A141" s="38"/>
      <c r="B141" s="39"/>
      <c r="C141" s="218" t="s">
        <v>291</v>
      </c>
      <c r="D141" s="218" t="s">
        <v>125</v>
      </c>
      <c r="E141" s="219" t="s">
        <v>825</v>
      </c>
      <c r="F141" s="220" t="s">
        <v>826</v>
      </c>
      <c r="G141" s="221" t="s">
        <v>326</v>
      </c>
      <c r="H141" s="222">
        <v>15</v>
      </c>
      <c r="I141" s="223"/>
      <c r="J141" s="224">
        <f>ROUND(I141*H141,2)</f>
        <v>0</v>
      </c>
      <c r="K141" s="220" t="s">
        <v>122</v>
      </c>
      <c r="L141" s="225"/>
      <c r="M141" s="226" t="s">
        <v>19</v>
      </c>
      <c r="N141" s="227" t="s">
        <v>40</v>
      </c>
      <c r="O141" s="84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6" t="s">
        <v>149</v>
      </c>
      <c r="AT141" s="216" t="s">
        <v>125</v>
      </c>
      <c r="AU141" s="216" t="s">
        <v>76</v>
      </c>
      <c r="AY141" s="17" t="s">
        <v>117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7" t="s">
        <v>76</v>
      </c>
      <c r="BK141" s="217">
        <f>ROUND(I141*H141,2)</f>
        <v>0</v>
      </c>
      <c r="BL141" s="17" t="s">
        <v>149</v>
      </c>
      <c r="BM141" s="216" t="s">
        <v>827</v>
      </c>
    </row>
    <row r="142" s="2" customFormat="1" ht="16.5" customHeight="1">
      <c r="A142" s="38"/>
      <c r="B142" s="39"/>
      <c r="C142" s="218" t="s">
        <v>295</v>
      </c>
      <c r="D142" s="218" t="s">
        <v>125</v>
      </c>
      <c r="E142" s="219" t="s">
        <v>828</v>
      </c>
      <c r="F142" s="220" t="s">
        <v>829</v>
      </c>
      <c r="G142" s="221" t="s">
        <v>326</v>
      </c>
      <c r="H142" s="222">
        <v>10</v>
      </c>
      <c r="I142" s="223"/>
      <c r="J142" s="224">
        <f>ROUND(I142*H142,2)</f>
        <v>0</v>
      </c>
      <c r="K142" s="220" t="s">
        <v>122</v>
      </c>
      <c r="L142" s="225"/>
      <c r="M142" s="226" t="s">
        <v>19</v>
      </c>
      <c r="N142" s="227" t="s">
        <v>40</v>
      </c>
      <c r="O142" s="84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6" t="s">
        <v>149</v>
      </c>
      <c r="AT142" s="216" t="s">
        <v>125</v>
      </c>
      <c r="AU142" s="216" t="s">
        <v>76</v>
      </c>
      <c r="AY142" s="17" t="s">
        <v>117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7" t="s">
        <v>76</v>
      </c>
      <c r="BK142" s="217">
        <f>ROUND(I142*H142,2)</f>
        <v>0</v>
      </c>
      <c r="BL142" s="17" t="s">
        <v>149</v>
      </c>
      <c r="BM142" s="216" t="s">
        <v>830</v>
      </c>
    </row>
    <row r="143" s="2" customFormat="1" ht="16.5" customHeight="1">
      <c r="A143" s="38"/>
      <c r="B143" s="39"/>
      <c r="C143" s="218" t="s">
        <v>299</v>
      </c>
      <c r="D143" s="218" t="s">
        <v>125</v>
      </c>
      <c r="E143" s="219" t="s">
        <v>831</v>
      </c>
      <c r="F143" s="220" t="s">
        <v>832</v>
      </c>
      <c r="G143" s="221" t="s">
        <v>326</v>
      </c>
      <c r="H143" s="222">
        <v>10</v>
      </c>
      <c r="I143" s="223"/>
      <c r="J143" s="224">
        <f>ROUND(I143*H143,2)</f>
        <v>0</v>
      </c>
      <c r="K143" s="220" t="s">
        <v>122</v>
      </c>
      <c r="L143" s="225"/>
      <c r="M143" s="226" t="s">
        <v>19</v>
      </c>
      <c r="N143" s="227" t="s">
        <v>40</v>
      </c>
      <c r="O143" s="84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6" t="s">
        <v>149</v>
      </c>
      <c r="AT143" s="216" t="s">
        <v>125</v>
      </c>
      <c r="AU143" s="216" t="s">
        <v>76</v>
      </c>
      <c r="AY143" s="17" t="s">
        <v>117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7" t="s">
        <v>76</v>
      </c>
      <c r="BK143" s="217">
        <f>ROUND(I143*H143,2)</f>
        <v>0</v>
      </c>
      <c r="BL143" s="17" t="s">
        <v>149</v>
      </c>
      <c r="BM143" s="216" t="s">
        <v>833</v>
      </c>
    </row>
    <row r="144" s="2" customFormat="1" ht="16.5" customHeight="1">
      <c r="A144" s="38"/>
      <c r="B144" s="39"/>
      <c r="C144" s="218" t="s">
        <v>303</v>
      </c>
      <c r="D144" s="218" t="s">
        <v>125</v>
      </c>
      <c r="E144" s="219" t="s">
        <v>834</v>
      </c>
      <c r="F144" s="220" t="s">
        <v>835</v>
      </c>
      <c r="G144" s="221" t="s">
        <v>326</v>
      </c>
      <c r="H144" s="222">
        <v>10</v>
      </c>
      <c r="I144" s="223"/>
      <c r="J144" s="224">
        <f>ROUND(I144*H144,2)</f>
        <v>0</v>
      </c>
      <c r="K144" s="220" t="s">
        <v>122</v>
      </c>
      <c r="L144" s="225"/>
      <c r="M144" s="226" t="s">
        <v>19</v>
      </c>
      <c r="N144" s="227" t="s">
        <v>40</v>
      </c>
      <c r="O144" s="84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6" t="s">
        <v>149</v>
      </c>
      <c r="AT144" s="216" t="s">
        <v>125</v>
      </c>
      <c r="AU144" s="216" t="s">
        <v>76</v>
      </c>
      <c r="AY144" s="17" t="s">
        <v>117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7" t="s">
        <v>76</v>
      </c>
      <c r="BK144" s="217">
        <f>ROUND(I144*H144,2)</f>
        <v>0</v>
      </c>
      <c r="BL144" s="17" t="s">
        <v>149</v>
      </c>
      <c r="BM144" s="216" t="s">
        <v>836</v>
      </c>
    </row>
    <row r="145" s="2" customFormat="1" ht="16.5" customHeight="1">
      <c r="A145" s="38"/>
      <c r="B145" s="39"/>
      <c r="C145" s="205" t="s">
        <v>307</v>
      </c>
      <c r="D145" s="205" t="s">
        <v>118</v>
      </c>
      <c r="E145" s="206" t="s">
        <v>837</v>
      </c>
      <c r="F145" s="207" t="s">
        <v>838</v>
      </c>
      <c r="G145" s="208" t="s">
        <v>326</v>
      </c>
      <c r="H145" s="209">
        <v>75</v>
      </c>
      <c r="I145" s="210"/>
      <c r="J145" s="211">
        <f>ROUND(I145*H145,2)</f>
        <v>0</v>
      </c>
      <c r="K145" s="207" t="s">
        <v>122</v>
      </c>
      <c r="L145" s="44"/>
      <c r="M145" s="212" t="s">
        <v>19</v>
      </c>
      <c r="N145" s="213" t="s">
        <v>40</v>
      </c>
      <c r="O145" s="84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6" t="s">
        <v>123</v>
      </c>
      <c r="AT145" s="216" t="s">
        <v>118</v>
      </c>
      <c r="AU145" s="216" t="s">
        <v>76</v>
      </c>
      <c r="AY145" s="17" t="s">
        <v>117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7" t="s">
        <v>76</v>
      </c>
      <c r="BK145" s="217">
        <f>ROUND(I145*H145,2)</f>
        <v>0</v>
      </c>
      <c r="BL145" s="17" t="s">
        <v>123</v>
      </c>
      <c r="BM145" s="216" t="s">
        <v>839</v>
      </c>
    </row>
    <row r="146" s="2" customFormat="1" ht="16.5" customHeight="1">
      <c r="A146" s="38"/>
      <c r="B146" s="39"/>
      <c r="C146" s="218" t="s">
        <v>311</v>
      </c>
      <c r="D146" s="218" t="s">
        <v>125</v>
      </c>
      <c r="E146" s="219" t="s">
        <v>840</v>
      </c>
      <c r="F146" s="220" t="s">
        <v>841</v>
      </c>
      <c r="G146" s="221" t="s">
        <v>121</v>
      </c>
      <c r="H146" s="222">
        <v>1</v>
      </c>
      <c r="I146" s="223"/>
      <c r="J146" s="224">
        <f>ROUND(I146*H146,2)</f>
        <v>0</v>
      </c>
      <c r="K146" s="220" t="s">
        <v>122</v>
      </c>
      <c r="L146" s="225"/>
      <c r="M146" s="226" t="s">
        <v>19</v>
      </c>
      <c r="N146" s="227" t="s">
        <v>40</v>
      </c>
      <c r="O146" s="84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6" t="s">
        <v>149</v>
      </c>
      <c r="AT146" s="216" t="s">
        <v>125</v>
      </c>
      <c r="AU146" s="216" t="s">
        <v>76</v>
      </c>
      <c r="AY146" s="17" t="s">
        <v>117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7" t="s">
        <v>76</v>
      </c>
      <c r="BK146" s="217">
        <f>ROUND(I146*H146,2)</f>
        <v>0</v>
      </c>
      <c r="BL146" s="17" t="s">
        <v>149</v>
      </c>
      <c r="BM146" s="216" t="s">
        <v>842</v>
      </c>
    </row>
    <row r="147" s="2" customFormat="1">
      <c r="A147" s="38"/>
      <c r="B147" s="39"/>
      <c r="C147" s="205" t="s">
        <v>315</v>
      </c>
      <c r="D147" s="205" t="s">
        <v>118</v>
      </c>
      <c r="E147" s="206" t="s">
        <v>843</v>
      </c>
      <c r="F147" s="207" t="s">
        <v>844</v>
      </c>
      <c r="G147" s="208" t="s">
        <v>121</v>
      </c>
      <c r="H147" s="209">
        <v>20</v>
      </c>
      <c r="I147" s="210"/>
      <c r="J147" s="211">
        <f>ROUND(I147*H147,2)</f>
        <v>0</v>
      </c>
      <c r="K147" s="207" t="s">
        <v>122</v>
      </c>
      <c r="L147" s="44"/>
      <c r="M147" s="212" t="s">
        <v>19</v>
      </c>
      <c r="N147" s="213" t="s">
        <v>40</v>
      </c>
      <c r="O147" s="84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6" t="s">
        <v>76</v>
      </c>
      <c r="AT147" s="216" t="s">
        <v>118</v>
      </c>
      <c r="AU147" s="216" t="s">
        <v>76</v>
      </c>
      <c r="AY147" s="17" t="s">
        <v>117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7" t="s">
        <v>76</v>
      </c>
      <c r="BK147" s="217">
        <f>ROUND(I147*H147,2)</f>
        <v>0</v>
      </c>
      <c r="BL147" s="17" t="s">
        <v>76</v>
      </c>
      <c r="BM147" s="216" t="s">
        <v>845</v>
      </c>
    </row>
    <row r="148" s="2" customFormat="1">
      <c r="A148" s="38"/>
      <c r="B148" s="39"/>
      <c r="C148" s="40"/>
      <c r="D148" s="228" t="s">
        <v>129</v>
      </c>
      <c r="E148" s="40"/>
      <c r="F148" s="229" t="s">
        <v>846</v>
      </c>
      <c r="G148" s="40"/>
      <c r="H148" s="40"/>
      <c r="I148" s="230"/>
      <c r="J148" s="40"/>
      <c r="K148" s="40"/>
      <c r="L148" s="44"/>
      <c r="M148" s="231"/>
      <c r="N148" s="232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129</v>
      </c>
      <c r="AU148" s="17" t="s">
        <v>76</v>
      </c>
    </row>
    <row r="149" s="2" customFormat="1" ht="16.5" customHeight="1">
      <c r="A149" s="38"/>
      <c r="B149" s="39"/>
      <c r="C149" s="218" t="s">
        <v>319</v>
      </c>
      <c r="D149" s="218" t="s">
        <v>125</v>
      </c>
      <c r="E149" s="219" t="s">
        <v>847</v>
      </c>
      <c r="F149" s="220" t="s">
        <v>848</v>
      </c>
      <c r="G149" s="221" t="s">
        <v>121</v>
      </c>
      <c r="H149" s="222">
        <v>1</v>
      </c>
      <c r="I149" s="223"/>
      <c r="J149" s="224">
        <f>ROUND(I149*H149,2)</f>
        <v>0</v>
      </c>
      <c r="K149" s="220" t="s">
        <v>122</v>
      </c>
      <c r="L149" s="225"/>
      <c r="M149" s="226" t="s">
        <v>19</v>
      </c>
      <c r="N149" s="227" t="s">
        <v>40</v>
      </c>
      <c r="O149" s="84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6" t="s">
        <v>149</v>
      </c>
      <c r="AT149" s="216" t="s">
        <v>125</v>
      </c>
      <c r="AU149" s="216" t="s">
        <v>76</v>
      </c>
      <c r="AY149" s="17" t="s">
        <v>117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7" t="s">
        <v>76</v>
      </c>
      <c r="BK149" s="217">
        <f>ROUND(I149*H149,2)</f>
        <v>0</v>
      </c>
      <c r="BL149" s="17" t="s">
        <v>149</v>
      </c>
      <c r="BM149" s="216" t="s">
        <v>849</v>
      </c>
    </row>
    <row r="150" s="2" customFormat="1">
      <c r="A150" s="38"/>
      <c r="B150" s="39"/>
      <c r="C150" s="205" t="s">
        <v>323</v>
      </c>
      <c r="D150" s="205" t="s">
        <v>118</v>
      </c>
      <c r="E150" s="206" t="s">
        <v>850</v>
      </c>
      <c r="F150" s="207" t="s">
        <v>851</v>
      </c>
      <c r="G150" s="208" t="s">
        <v>121</v>
      </c>
      <c r="H150" s="209">
        <v>1</v>
      </c>
      <c r="I150" s="210"/>
      <c r="J150" s="211">
        <f>ROUND(I150*H150,2)</f>
        <v>0</v>
      </c>
      <c r="K150" s="207" t="s">
        <v>122</v>
      </c>
      <c r="L150" s="44"/>
      <c r="M150" s="212" t="s">
        <v>19</v>
      </c>
      <c r="N150" s="213" t="s">
        <v>40</v>
      </c>
      <c r="O150" s="84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6" t="s">
        <v>76</v>
      </c>
      <c r="AT150" s="216" t="s">
        <v>118</v>
      </c>
      <c r="AU150" s="216" t="s">
        <v>76</v>
      </c>
      <c r="AY150" s="17" t="s">
        <v>117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7" t="s">
        <v>76</v>
      </c>
      <c r="BK150" s="217">
        <f>ROUND(I150*H150,2)</f>
        <v>0</v>
      </c>
      <c r="BL150" s="17" t="s">
        <v>76</v>
      </c>
      <c r="BM150" s="216" t="s">
        <v>852</v>
      </c>
    </row>
    <row r="151" s="2" customFormat="1">
      <c r="A151" s="38"/>
      <c r="B151" s="39"/>
      <c r="C151" s="40"/>
      <c r="D151" s="228" t="s">
        <v>129</v>
      </c>
      <c r="E151" s="40"/>
      <c r="F151" s="229" t="s">
        <v>853</v>
      </c>
      <c r="G151" s="40"/>
      <c r="H151" s="40"/>
      <c r="I151" s="230"/>
      <c r="J151" s="40"/>
      <c r="K151" s="40"/>
      <c r="L151" s="44"/>
      <c r="M151" s="231"/>
      <c r="N151" s="232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129</v>
      </c>
      <c r="AU151" s="17" t="s">
        <v>76</v>
      </c>
    </row>
    <row r="152" s="2" customFormat="1" ht="55.5" customHeight="1">
      <c r="A152" s="38"/>
      <c r="B152" s="39"/>
      <c r="C152" s="205" t="s">
        <v>328</v>
      </c>
      <c r="D152" s="205" t="s">
        <v>118</v>
      </c>
      <c r="E152" s="206" t="s">
        <v>854</v>
      </c>
      <c r="F152" s="207" t="s">
        <v>855</v>
      </c>
      <c r="G152" s="208" t="s">
        <v>121</v>
      </c>
      <c r="H152" s="209">
        <v>1</v>
      </c>
      <c r="I152" s="210"/>
      <c r="J152" s="211">
        <f>ROUND(I152*H152,2)</f>
        <v>0</v>
      </c>
      <c r="K152" s="207" t="s">
        <v>122</v>
      </c>
      <c r="L152" s="44"/>
      <c r="M152" s="212" t="s">
        <v>19</v>
      </c>
      <c r="N152" s="213" t="s">
        <v>40</v>
      </c>
      <c r="O152" s="84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6" t="s">
        <v>123</v>
      </c>
      <c r="AT152" s="216" t="s">
        <v>118</v>
      </c>
      <c r="AU152" s="216" t="s">
        <v>76</v>
      </c>
      <c r="AY152" s="17" t="s">
        <v>117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7" t="s">
        <v>76</v>
      </c>
      <c r="BK152" s="217">
        <f>ROUND(I152*H152,2)</f>
        <v>0</v>
      </c>
      <c r="BL152" s="17" t="s">
        <v>123</v>
      </c>
      <c r="BM152" s="216" t="s">
        <v>856</v>
      </c>
    </row>
    <row r="153" s="2" customFormat="1">
      <c r="A153" s="38"/>
      <c r="B153" s="39"/>
      <c r="C153" s="205" t="s">
        <v>332</v>
      </c>
      <c r="D153" s="205" t="s">
        <v>118</v>
      </c>
      <c r="E153" s="206" t="s">
        <v>857</v>
      </c>
      <c r="F153" s="207" t="s">
        <v>858</v>
      </c>
      <c r="G153" s="208" t="s">
        <v>121</v>
      </c>
      <c r="H153" s="209">
        <v>1</v>
      </c>
      <c r="I153" s="210"/>
      <c r="J153" s="211">
        <f>ROUND(I153*H153,2)</f>
        <v>0</v>
      </c>
      <c r="K153" s="207" t="s">
        <v>122</v>
      </c>
      <c r="L153" s="44"/>
      <c r="M153" s="212" t="s">
        <v>19</v>
      </c>
      <c r="N153" s="213" t="s">
        <v>40</v>
      </c>
      <c r="O153" s="84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6" t="s">
        <v>76</v>
      </c>
      <c r="AT153" s="216" t="s">
        <v>118</v>
      </c>
      <c r="AU153" s="216" t="s">
        <v>76</v>
      </c>
      <c r="AY153" s="17" t="s">
        <v>117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7" t="s">
        <v>76</v>
      </c>
      <c r="BK153" s="217">
        <f>ROUND(I153*H153,2)</f>
        <v>0</v>
      </c>
      <c r="BL153" s="17" t="s">
        <v>76</v>
      </c>
      <c r="BM153" s="216" t="s">
        <v>859</v>
      </c>
    </row>
    <row r="154" s="2" customFormat="1">
      <c r="A154" s="38"/>
      <c r="B154" s="39"/>
      <c r="C154" s="205" t="s">
        <v>336</v>
      </c>
      <c r="D154" s="205" t="s">
        <v>118</v>
      </c>
      <c r="E154" s="206" t="s">
        <v>860</v>
      </c>
      <c r="F154" s="207" t="s">
        <v>861</v>
      </c>
      <c r="G154" s="208" t="s">
        <v>121</v>
      </c>
      <c r="H154" s="209">
        <v>1</v>
      </c>
      <c r="I154" s="210"/>
      <c r="J154" s="211">
        <f>ROUND(I154*H154,2)</f>
        <v>0</v>
      </c>
      <c r="K154" s="207" t="s">
        <v>122</v>
      </c>
      <c r="L154" s="44"/>
      <c r="M154" s="212" t="s">
        <v>19</v>
      </c>
      <c r="N154" s="213" t="s">
        <v>40</v>
      </c>
      <c r="O154" s="84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6" t="s">
        <v>76</v>
      </c>
      <c r="AT154" s="216" t="s">
        <v>118</v>
      </c>
      <c r="AU154" s="216" t="s">
        <v>76</v>
      </c>
      <c r="AY154" s="17" t="s">
        <v>117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7" t="s">
        <v>76</v>
      </c>
      <c r="BK154" s="217">
        <f>ROUND(I154*H154,2)</f>
        <v>0</v>
      </c>
      <c r="BL154" s="17" t="s">
        <v>76</v>
      </c>
      <c r="BM154" s="216" t="s">
        <v>862</v>
      </c>
    </row>
    <row r="155" s="2" customFormat="1">
      <c r="A155" s="38"/>
      <c r="B155" s="39"/>
      <c r="C155" s="218" t="s">
        <v>341</v>
      </c>
      <c r="D155" s="218" t="s">
        <v>125</v>
      </c>
      <c r="E155" s="219" t="s">
        <v>863</v>
      </c>
      <c r="F155" s="220" t="s">
        <v>864</v>
      </c>
      <c r="G155" s="221" t="s">
        <v>121</v>
      </c>
      <c r="H155" s="222">
        <v>2</v>
      </c>
      <c r="I155" s="223"/>
      <c r="J155" s="224">
        <f>ROUND(I155*H155,2)</f>
        <v>0</v>
      </c>
      <c r="K155" s="220" t="s">
        <v>122</v>
      </c>
      <c r="L155" s="225"/>
      <c r="M155" s="226" t="s">
        <v>19</v>
      </c>
      <c r="N155" s="227" t="s">
        <v>40</v>
      </c>
      <c r="O155" s="84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6" t="s">
        <v>149</v>
      </c>
      <c r="AT155" s="216" t="s">
        <v>125</v>
      </c>
      <c r="AU155" s="216" t="s">
        <v>76</v>
      </c>
      <c r="AY155" s="17" t="s">
        <v>117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7" t="s">
        <v>76</v>
      </c>
      <c r="BK155" s="217">
        <f>ROUND(I155*H155,2)</f>
        <v>0</v>
      </c>
      <c r="BL155" s="17" t="s">
        <v>149</v>
      </c>
      <c r="BM155" s="216" t="s">
        <v>865</v>
      </c>
    </row>
    <row r="156" s="2" customFormat="1">
      <c r="A156" s="38"/>
      <c r="B156" s="39"/>
      <c r="C156" s="40"/>
      <c r="D156" s="228" t="s">
        <v>129</v>
      </c>
      <c r="E156" s="40"/>
      <c r="F156" s="229" t="s">
        <v>866</v>
      </c>
      <c r="G156" s="40"/>
      <c r="H156" s="40"/>
      <c r="I156" s="230"/>
      <c r="J156" s="40"/>
      <c r="K156" s="40"/>
      <c r="L156" s="44"/>
      <c r="M156" s="231"/>
      <c r="N156" s="232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129</v>
      </c>
      <c r="AU156" s="17" t="s">
        <v>76</v>
      </c>
    </row>
    <row r="157" s="2" customFormat="1" ht="16.5" customHeight="1">
      <c r="A157" s="38"/>
      <c r="B157" s="39"/>
      <c r="C157" s="205" t="s">
        <v>345</v>
      </c>
      <c r="D157" s="205" t="s">
        <v>118</v>
      </c>
      <c r="E157" s="206" t="s">
        <v>797</v>
      </c>
      <c r="F157" s="207" t="s">
        <v>798</v>
      </c>
      <c r="G157" s="208" t="s">
        <v>121</v>
      </c>
      <c r="H157" s="209">
        <v>2</v>
      </c>
      <c r="I157" s="210"/>
      <c r="J157" s="211">
        <f>ROUND(I157*H157,2)</f>
        <v>0</v>
      </c>
      <c r="K157" s="207" t="s">
        <v>122</v>
      </c>
      <c r="L157" s="44"/>
      <c r="M157" s="212" t="s">
        <v>19</v>
      </c>
      <c r="N157" s="213" t="s">
        <v>40</v>
      </c>
      <c r="O157" s="84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6" t="s">
        <v>123</v>
      </c>
      <c r="AT157" s="216" t="s">
        <v>118</v>
      </c>
      <c r="AU157" s="216" t="s">
        <v>76</v>
      </c>
      <c r="AY157" s="17" t="s">
        <v>117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7" t="s">
        <v>76</v>
      </c>
      <c r="BK157" s="217">
        <f>ROUND(I157*H157,2)</f>
        <v>0</v>
      </c>
      <c r="BL157" s="17" t="s">
        <v>123</v>
      </c>
      <c r="BM157" s="216" t="s">
        <v>867</v>
      </c>
    </row>
    <row r="158" s="2" customFormat="1" ht="21.75" customHeight="1">
      <c r="A158" s="38"/>
      <c r="B158" s="39"/>
      <c r="C158" s="218" t="s">
        <v>350</v>
      </c>
      <c r="D158" s="218" t="s">
        <v>125</v>
      </c>
      <c r="E158" s="219" t="s">
        <v>868</v>
      </c>
      <c r="F158" s="220" t="s">
        <v>869</v>
      </c>
      <c r="G158" s="221" t="s">
        <v>121</v>
      </c>
      <c r="H158" s="222">
        <v>1</v>
      </c>
      <c r="I158" s="223"/>
      <c r="J158" s="224">
        <f>ROUND(I158*H158,2)</f>
        <v>0</v>
      </c>
      <c r="K158" s="220" t="s">
        <v>122</v>
      </c>
      <c r="L158" s="225"/>
      <c r="M158" s="226" t="s">
        <v>19</v>
      </c>
      <c r="N158" s="227" t="s">
        <v>40</v>
      </c>
      <c r="O158" s="84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6" t="s">
        <v>149</v>
      </c>
      <c r="AT158" s="216" t="s">
        <v>125</v>
      </c>
      <c r="AU158" s="216" t="s">
        <v>76</v>
      </c>
      <c r="AY158" s="17" t="s">
        <v>117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7" t="s">
        <v>76</v>
      </c>
      <c r="BK158" s="217">
        <f>ROUND(I158*H158,2)</f>
        <v>0</v>
      </c>
      <c r="BL158" s="17" t="s">
        <v>149</v>
      </c>
      <c r="BM158" s="216" t="s">
        <v>870</v>
      </c>
    </row>
    <row r="159" s="2" customFormat="1" ht="16.5" customHeight="1">
      <c r="A159" s="38"/>
      <c r="B159" s="39"/>
      <c r="C159" s="205" t="s">
        <v>354</v>
      </c>
      <c r="D159" s="205" t="s">
        <v>118</v>
      </c>
      <c r="E159" s="206" t="s">
        <v>871</v>
      </c>
      <c r="F159" s="207" t="s">
        <v>872</v>
      </c>
      <c r="G159" s="208" t="s">
        <v>121</v>
      </c>
      <c r="H159" s="209">
        <v>1</v>
      </c>
      <c r="I159" s="210"/>
      <c r="J159" s="211">
        <f>ROUND(I159*H159,2)</f>
        <v>0</v>
      </c>
      <c r="K159" s="207" t="s">
        <v>122</v>
      </c>
      <c r="L159" s="44"/>
      <c r="M159" s="212" t="s">
        <v>19</v>
      </c>
      <c r="N159" s="213" t="s">
        <v>40</v>
      </c>
      <c r="O159" s="84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6" t="s">
        <v>123</v>
      </c>
      <c r="AT159" s="216" t="s">
        <v>118</v>
      </c>
      <c r="AU159" s="216" t="s">
        <v>76</v>
      </c>
      <c r="AY159" s="17" t="s">
        <v>117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7" t="s">
        <v>76</v>
      </c>
      <c r="BK159" s="217">
        <f>ROUND(I159*H159,2)</f>
        <v>0</v>
      </c>
      <c r="BL159" s="17" t="s">
        <v>123</v>
      </c>
      <c r="BM159" s="216" t="s">
        <v>873</v>
      </c>
    </row>
    <row r="160" s="2" customFormat="1" ht="16.5" customHeight="1">
      <c r="A160" s="38"/>
      <c r="B160" s="39"/>
      <c r="C160" s="205" t="s">
        <v>359</v>
      </c>
      <c r="D160" s="205" t="s">
        <v>118</v>
      </c>
      <c r="E160" s="206" t="s">
        <v>874</v>
      </c>
      <c r="F160" s="207" t="s">
        <v>875</v>
      </c>
      <c r="G160" s="208" t="s">
        <v>121</v>
      </c>
      <c r="H160" s="209">
        <v>1</v>
      </c>
      <c r="I160" s="210"/>
      <c r="J160" s="211">
        <f>ROUND(I160*H160,2)</f>
        <v>0</v>
      </c>
      <c r="K160" s="207" t="s">
        <v>122</v>
      </c>
      <c r="L160" s="44"/>
      <c r="M160" s="212" t="s">
        <v>19</v>
      </c>
      <c r="N160" s="213" t="s">
        <v>40</v>
      </c>
      <c r="O160" s="84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6" t="s">
        <v>76</v>
      </c>
      <c r="AT160" s="216" t="s">
        <v>118</v>
      </c>
      <c r="AU160" s="216" t="s">
        <v>76</v>
      </c>
      <c r="AY160" s="17" t="s">
        <v>117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7" t="s">
        <v>76</v>
      </c>
      <c r="BK160" s="217">
        <f>ROUND(I160*H160,2)</f>
        <v>0</v>
      </c>
      <c r="BL160" s="17" t="s">
        <v>76</v>
      </c>
      <c r="BM160" s="216" t="s">
        <v>876</v>
      </c>
    </row>
    <row r="161" s="2" customFormat="1" ht="16.5" customHeight="1">
      <c r="A161" s="38"/>
      <c r="B161" s="39"/>
      <c r="C161" s="205" t="s">
        <v>362</v>
      </c>
      <c r="D161" s="205" t="s">
        <v>118</v>
      </c>
      <c r="E161" s="206" t="s">
        <v>877</v>
      </c>
      <c r="F161" s="207" t="s">
        <v>878</v>
      </c>
      <c r="G161" s="208" t="s">
        <v>879</v>
      </c>
      <c r="H161" s="209">
        <v>20</v>
      </c>
      <c r="I161" s="210"/>
      <c r="J161" s="211">
        <f>ROUND(I161*H161,2)</f>
        <v>0</v>
      </c>
      <c r="K161" s="207" t="s">
        <v>122</v>
      </c>
      <c r="L161" s="44"/>
      <c r="M161" s="212" t="s">
        <v>19</v>
      </c>
      <c r="N161" s="213" t="s">
        <v>40</v>
      </c>
      <c r="O161" s="84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6" t="s">
        <v>123</v>
      </c>
      <c r="AT161" s="216" t="s">
        <v>118</v>
      </c>
      <c r="AU161" s="216" t="s">
        <v>76</v>
      </c>
      <c r="AY161" s="17" t="s">
        <v>117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7" t="s">
        <v>76</v>
      </c>
      <c r="BK161" s="217">
        <f>ROUND(I161*H161,2)</f>
        <v>0</v>
      </c>
      <c r="BL161" s="17" t="s">
        <v>123</v>
      </c>
      <c r="BM161" s="216" t="s">
        <v>880</v>
      </c>
    </row>
    <row r="162" s="2" customFormat="1" ht="16.5" customHeight="1">
      <c r="A162" s="38"/>
      <c r="B162" s="39"/>
      <c r="C162" s="218" t="s">
        <v>366</v>
      </c>
      <c r="D162" s="218" t="s">
        <v>125</v>
      </c>
      <c r="E162" s="219" t="s">
        <v>881</v>
      </c>
      <c r="F162" s="220" t="s">
        <v>882</v>
      </c>
      <c r="G162" s="221" t="s">
        <v>326</v>
      </c>
      <c r="H162" s="222">
        <v>20</v>
      </c>
      <c r="I162" s="223"/>
      <c r="J162" s="224">
        <f>ROUND(I162*H162,2)</f>
        <v>0</v>
      </c>
      <c r="K162" s="220" t="s">
        <v>122</v>
      </c>
      <c r="L162" s="225"/>
      <c r="M162" s="226" t="s">
        <v>19</v>
      </c>
      <c r="N162" s="227" t="s">
        <v>40</v>
      </c>
      <c r="O162" s="84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6" t="s">
        <v>149</v>
      </c>
      <c r="AT162" s="216" t="s">
        <v>125</v>
      </c>
      <c r="AU162" s="216" t="s">
        <v>76</v>
      </c>
      <c r="AY162" s="17" t="s">
        <v>117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7" t="s">
        <v>76</v>
      </c>
      <c r="BK162" s="217">
        <f>ROUND(I162*H162,2)</f>
        <v>0</v>
      </c>
      <c r="BL162" s="17" t="s">
        <v>149</v>
      </c>
      <c r="BM162" s="216" t="s">
        <v>883</v>
      </c>
    </row>
    <row r="163" s="2" customFormat="1" ht="16.5" customHeight="1">
      <c r="A163" s="38"/>
      <c r="B163" s="39"/>
      <c r="C163" s="218" t="s">
        <v>370</v>
      </c>
      <c r="D163" s="218" t="s">
        <v>125</v>
      </c>
      <c r="E163" s="219" t="s">
        <v>884</v>
      </c>
      <c r="F163" s="220" t="s">
        <v>885</v>
      </c>
      <c r="G163" s="221" t="s">
        <v>326</v>
      </c>
      <c r="H163" s="222">
        <v>7</v>
      </c>
      <c r="I163" s="223"/>
      <c r="J163" s="224">
        <f>ROUND(I163*H163,2)</f>
        <v>0</v>
      </c>
      <c r="K163" s="220" t="s">
        <v>122</v>
      </c>
      <c r="L163" s="225"/>
      <c r="M163" s="226" t="s">
        <v>19</v>
      </c>
      <c r="N163" s="227" t="s">
        <v>40</v>
      </c>
      <c r="O163" s="84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6" t="s">
        <v>149</v>
      </c>
      <c r="AT163" s="216" t="s">
        <v>125</v>
      </c>
      <c r="AU163" s="216" t="s">
        <v>76</v>
      </c>
      <c r="AY163" s="17" t="s">
        <v>117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7" t="s">
        <v>76</v>
      </c>
      <c r="BK163" s="217">
        <f>ROUND(I163*H163,2)</f>
        <v>0</v>
      </c>
      <c r="BL163" s="17" t="s">
        <v>149</v>
      </c>
      <c r="BM163" s="216" t="s">
        <v>886</v>
      </c>
    </row>
    <row r="164" s="2" customFormat="1" ht="21.75" customHeight="1">
      <c r="A164" s="38"/>
      <c r="B164" s="39"/>
      <c r="C164" s="218" t="s">
        <v>374</v>
      </c>
      <c r="D164" s="218" t="s">
        <v>125</v>
      </c>
      <c r="E164" s="219" t="s">
        <v>887</v>
      </c>
      <c r="F164" s="220" t="s">
        <v>888</v>
      </c>
      <c r="G164" s="221" t="s">
        <v>326</v>
      </c>
      <c r="H164" s="222">
        <v>7</v>
      </c>
      <c r="I164" s="223"/>
      <c r="J164" s="224">
        <f>ROUND(I164*H164,2)</f>
        <v>0</v>
      </c>
      <c r="K164" s="220" t="s">
        <v>122</v>
      </c>
      <c r="L164" s="225"/>
      <c r="M164" s="226" t="s">
        <v>19</v>
      </c>
      <c r="N164" s="227" t="s">
        <v>40</v>
      </c>
      <c r="O164" s="84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6" t="s">
        <v>149</v>
      </c>
      <c r="AT164" s="216" t="s">
        <v>125</v>
      </c>
      <c r="AU164" s="216" t="s">
        <v>76</v>
      </c>
      <c r="AY164" s="17" t="s">
        <v>117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7" t="s">
        <v>76</v>
      </c>
      <c r="BK164" s="217">
        <f>ROUND(I164*H164,2)</f>
        <v>0</v>
      </c>
      <c r="BL164" s="17" t="s">
        <v>149</v>
      </c>
      <c r="BM164" s="216" t="s">
        <v>889</v>
      </c>
    </row>
    <row r="165" s="2" customFormat="1" ht="16.5" customHeight="1">
      <c r="A165" s="38"/>
      <c r="B165" s="39"/>
      <c r="C165" s="205" t="s">
        <v>378</v>
      </c>
      <c r="D165" s="205" t="s">
        <v>118</v>
      </c>
      <c r="E165" s="206" t="s">
        <v>890</v>
      </c>
      <c r="F165" s="207" t="s">
        <v>891</v>
      </c>
      <c r="G165" s="208" t="s">
        <v>121</v>
      </c>
      <c r="H165" s="209">
        <v>120</v>
      </c>
      <c r="I165" s="210"/>
      <c r="J165" s="211">
        <f>ROUND(I165*H165,2)</f>
        <v>0</v>
      </c>
      <c r="K165" s="207" t="s">
        <v>122</v>
      </c>
      <c r="L165" s="44"/>
      <c r="M165" s="212" t="s">
        <v>19</v>
      </c>
      <c r="N165" s="213" t="s">
        <v>40</v>
      </c>
      <c r="O165" s="84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6" t="s">
        <v>123</v>
      </c>
      <c r="AT165" s="216" t="s">
        <v>118</v>
      </c>
      <c r="AU165" s="216" t="s">
        <v>76</v>
      </c>
      <c r="AY165" s="17" t="s">
        <v>117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7" t="s">
        <v>76</v>
      </c>
      <c r="BK165" s="217">
        <f>ROUND(I165*H165,2)</f>
        <v>0</v>
      </c>
      <c r="BL165" s="17" t="s">
        <v>123</v>
      </c>
      <c r="BM165" s="216" t="s">
        <v>892</v>
      </c>
    </row>
    <row r="166" s="2" customFormat="1">
      <c r="A166" s="38"/>
      <c r="B166" s="39"/>
      <c r="C166" s="40"/>
      <c r="D166" s="228" t="s">
        <v>129</v>
      </c>
      <c r="E166" s="40"/>
      <c r="F166" s="229" t="s">
        <v>893</v>
      </c>
      <c r="G166" s="40"/>
      <c r="H166" s="40"/>
      <c r="I166" s="230"/>
      <c r="J166" s="40"/>
      <c r="K166" s="40"/>
      <c r="L166" s="44"/>
      <c r="M166" s="231"/>
      <c r="N166" s="232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129</v>
      </c>
      <c r="AU166" s="17" t="s">
        <v>76</v>
      </c>
    </row>
    <row r="167" s="2" customFormat="1" ht="21.75" customHeight="1">
      <c r="A167" s="38"/>
      <c r="B167" s="39"/>
      <c r="C167" s="205" t="s">
        <v>236</v>
      </c>
      <c r="D167" s="205" t="s">
        <v>118</v>
      </c>
      <c r="E167" s="206" t="s">
        <v>894</v>
      </c>
      <c r="F167" s="207" t="s">
        <v>895</v>
      </c>
      <c r="G167" s="208" t="s">
        <v>121</v>
      </c>
      <c r="H167" s="209">
        <v>1</v>
      </c>
      <c r="I167" s="210"/>
      <c r="J167" s="211">
        <f>ROUND(I167*H167,2)</f>
        <v>0</v>
      </c>
      <c r="K167" s="207" t="s">
        <v>122</v>
      </c>
      <c r="L167" s="44"/>
      <c r="M167" s="212" t="s">
        <v>19</v>
      </c>
      <c r="N167" s="213" t="s">
        <v>40</v>
      </c>
      <c r="O167" s="84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16" t="s">
        <v>76</v>
      </c>
      <c r="AT167" s="216" t="s">
        <v>118</v>
      </c>
      <c r="AU167" s="216" t="s">
        <v>76</v>
      </c>
      <c r="AY167" s="17" t="s">
        <v>117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7" t="s">
        <v>76</v>
      </c>
      <c r="BK167" s="217">
        <f>ROUND(I167*H167,2)</f>
        <v>0</v>
      </c>
      <c r="BL167" s="17" t="s">
        <v>76</v>
      </c>
      <c r="BM167" s="216" t="s">
        <v>896</v>
      </c>
    </row>
    <row r="168" s="2" customFormat="1" ht="21.75" customHeight="1">
      <c r="A168" s="38"/>
      <c r="B168" s="39"/>
      <c r="C168" s="205" t="s">
        <v>385</v>
      </c>
      <c r="D168" s="205" t="s">
        <v>118</v>
      </c>
      <c r="E168" s="206" t="s">
        <v>897</v>
      </c>
      <c r="F168" s="207" t="s">
        <v>898</v>
      </c>
      <c r="G168" s="208" t="s">
        <v>121</v>
      </c>
      <c r="H168" s="209">
        <v>1</v>
      </c>
      <c r="I168" s="210"/>
      <c r="J168" s="211">
        <f>ROUND(I168*H168,2)</f>
        <v>0</v>
      </c>
      <c r="K168" s="207" t="s">
        <v>122</v>
      </c>
      <c r="L168" s="44"/>
      <c r="M168" s="212" t="s">
        <v>19</v>
      </c>
      <c r="N168" s="213" t="s">
        <v>40</v>
      </c>
      <c r="O168" s="84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6" t="s">
        <v>76</v>
      </c>
      <c r="AT168" s="216" t="s">
        <v>118</v>
      </c>
      <c r="AU168" s="216" t="s">
        <v>76</v>
      </c>
      <c r="AY168" s="17" t="s">
        <v>117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7" t="s">
        <v>76</v>
      </c>
      <c r="BK168" s="217">
        <f>ROUND(I168*H168,2)</f>
        <v>0</v>
      </c>
      <c r="BL168" s="17" t="s">
        <v>76</v>
      </c>
      <c r="BM168" s="216" t="s">
        <v>899</v>
      </c>
    </row>
    <row r="169" s="2" customFormat="1">
      <c r="A169" s="38"/>
      <c r="B169" s="39"/>
      <c r="C169" s="205" t="s">
        <v>389</v>
      </c>
      <c r="D169" s="205" t="s">
        <v>118</v>
      </c>
      <c r="E169" s="206" t="s">
        <v>900</v>
      </c>
      <c r="F169" s="207" t="s">
        <v>901</v>
      </c>
      <c r="G169" s="208" t="s">
        <v>121</v>
      </c>
      <c r="H169" s="209">
        <v>2</v>
      </c>
      <c r="I169" s="210"/>
      <c r="J169" s="211">
        <f>ROUND(I169*H169,2)</f>
        <v>0</v>
      </c>
      <c r="K169" s="207" t="s">
        <v>122</v>
      </c>
      <c r="L169" s="44"/>
      <c r="M169" s="212" t="s">
        <v>19</v>
      </c>
      <c r="N169" s="213" t="s">
        <v>40</v>
      </c>
      <c r="O169" s="84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6" t="s">
        <v>76</v>
      </c>
      <c r="AT169" s="216" t="s">
        <v>118</v>
      </c>
      <c r="AU169" s="216" t="s">
        <v>76</v>
      </c>
      <c r="AY169" s="17" t="s">
        <v>117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7" t="s">
        <v>76</v>
      </c>
      <c r="BK169" s="217">
        <f>ROUND(I169*H169,2)</f>
        <v>0</v>
      </c>
      <c r="BL169" s="17" t="s">
        <v>76</v>
      </c>
      <c r="BM169" s="216" t="s">
        <v>902</v>
      </c>
    </row>
    <row r="170" s="2" customFormat="1">
      <c r="A170" s="38"/>
      <c r="B170" s="39"/>
      <c r="C170" s="205" t="s">
        <v>393</v>
      </c>
      <c r="D170" s="205" t="s">
        <v>118</v>
      </c>
      <c r="E170" s="206" t="s">
        <v>903</v>
      </c>
      <c r="F170" s="207" t="s">
        <v>904</v>
      </c>
      <c r="G170" s="208" t="s">
        <v>879</v>
      </c>
      <c r="H170" s="209">
        <v>30</v>
      </c>
      <c r="I170" s="210"/>
      <c r="J170" s="211">
        <f>ROUND(I170*H170,2)</f>
        <v>0</v>
      </c>
      <c r="K170" s="207" t="s">
        <v>122</v>
      </c>
      <c r="L170" s="44"/>
      <c r="M170" s="212" t="s">
        <v>19</v>
      </c>
      <c r="N170" s="213" t="s">
        <v>40</v>
      </c>
      <c r="O170" s="84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6" t="s">
        <v>123</v>
      </c>
      <c r="AT170" s="216" t="s">
        <v>118</v>
      </c>
      <c r="AU170" s="216" t="s">
        <v>76</v>
      </c>
      <c r="AY170" s="17" t="s">
        <v>117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7" t="s">
        <v>76</v>
      </c>
      <c r="BK170" s="217">
        <f>ROUND(I170*H170,2)</f>
        <v>0</v>
      </c>
      <c r="BL170" s="17" t="s">
        <v>123</v>
      </c>
      <c r="BM170" s="216" t="s">
        <v>905</v>
      </c>
    </row>
    <row r="171" s="2" customFormat="1" ht="16.5" customHeight="1">
      <c r="A171" s="38"/>
      <c r="B171" s="39"/>
      <c r="C171" s="218" t="s">
        <v>397</v>
      </c>
      <c r="D171" s="218" t="s">
        <v>125</v>
      </c>
      <c r="E171" s="219" t="s">
        <v>906</v>
      </c>
      <c r="F171" s="220" t="s">
        <v>907</v>
      </c>
      <c r="G171" s="221" t="s">
        <v>121</v>
      </c>
      <c r="H171" s="222">
        <v>1</v>
      </c>
      <c r="I171" s="223"/>
      <c r="J171" s="224">
        <f>ROUND(I171*H171,2)</f>
        <v>0</v>
      </c>
      <c r="K171" s="220" t="s">
        <v>122</v>
      </c>
      <c r="L171" s="225"/>
      <c r="M171" s="226" t="s">
        <v>19</v>
      </c>
      <c r="N171" s="227" t="s">
        <v>40</v>
      </c>
      <c r="O171" s="84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6" t="s">
        <v>149</v>
      </c>
      <c r="AT171" s="216" t="s">
        <v>125</v>
      </c>
      <c r="AU171" s="216" t="s">
        <v>76</v>
      </c>
      <c r="AY171" s="17" t="s">
        <v>117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7" t="s">
        <v>76</v>
      </c>
      <c r="BK171" s="217">
        <f>ROUND(I171*H171,2)</f>
        <v>0</v>
      </c>
      <c r="BL171" s="17" t="s">
        <v>149</v>
      </c>
      <c r="BM171" s="216" t="s">
        <v>908</v>
      </c>
    </row>
    <row r="172" s="2" customFormat="1" ht="55.5" customHeight="1">
      <c r="A172" s="38"/>
      <c r="B172" s="39"/>
      <c r="C172" s="205" t="s">
        <v>401</v>
      </c>
      <c r="D172" s="205" t="s">
        <v>118</v>
      </c>
      <c r="E172" s="206" t="s">
        <v>909</v>
      </c>
      <c r="F172" s="207" t="s">
        <v>910</v>
      </c>
      <c r="G172" s="208" t="s">
        <v>121</v>
      </c>
      <c r="H172" s="209">
        <v>1</v>
      </c>
      <c r="I172" s="210"/>
      <c r="J172" s="211">
        <f>ROUND(I172*H172,2)</f>
        <v>0</v>
      </c>
      <c r="K172" s="207" t="s">
        <v>122</v>
      </c>
      <c r="L172" s="44"/>
      <c r="M172" s="212" t="s">
        <v>19</v>
      </c>
      <c r="N172" s="213" t="s">
        <v>40</v>
      </c>
      <c r="O172" s="84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6" t="s">
        <v>123</v>
      </c>
      <c r="AT172" s="216" t="s">
        <v>118</v>
      </c>
      <c r="AU172" s="216" t="s">
        <v>76</v>
      </c>
      <c r="AY172" s="17" t="s">
        <v>117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7" t="s">
        <v>76</v>
      </c>
      <c r="BK172" s="217">
        <f>ROUND(I172*H172,2)</f>
        <v>0</v>
      </c>
      <c r="BL172" s="17" t="s">
        <v>123</v>
      </c>
      <c r="BM172" s="216" t="s">
        <v>911</v>
      </c>
    </row>
    <row r="173" s="2" customFormat="1">
      <c r="A173" s="38"/>
      <c r="B173" s="39"/>
      <c r="C173" s="205" t="s">
        <v>405</v>
      </c>
      <c r="D173" s="205" t="s">
        <v>118</v>
      </c>
      <c r="E173" s="206" t="s">
        <v>912</v>
      </c>
      <c r="F173" s="207" t="s">
        <v>913</v>
      </c>
      <c r="G173" s="208" t="s">
        <v>121</v>
      </c>
      <c r="H173" s="209">
        <v>1</v>
      </c>
      <c r="I173" s="210"/>
      <c r="J173" s="211">
        <f>ROUND(I173*H173,2)</f>
        <v>0</v>
      </c>
      <c r="K173" s="207" t="s">
        <v>122</v>
      </c>
      <c r="L173" s="44"/>
      <c r="M173" s="212" t="s">
        <v>19</v>
      </c>
      <c r="N173" s="213" t="s">
        <v>40</v>
      </c>
      <c r="O173" s="84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6" t="s">
        <v>123</v>
      </c>
      <c r="AT173" s="216" t="s">
        <v>118</v>
      </c>
      <c r="AU173" s="216" t="s">
        <v>76</v>
      </c>
      <c r="AY173" s="17" t="s">
        <v>117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7" t="s">
        <v>76</v>
      </c>
      <c r="BK173" s="217">
        <f>ROUND(I173*H173,2)</f>
        <v>0</v>
      </c>
      <c r="BL173" s="17" t="s">
        <v>123</v>
      </c>
      <c r="BM173" s="216" t="s">
        <v>914</v>
      </c>
    </row>
    <row r="174" s="2" customFormat="1" ht="33" customHeight="1">
      <c r="A174" s="38"/>
      <c r="B174" s="39"/>
      <c r="C174" s="205" t="s">
        <v>410</v>
      </c>
      <c r="D174" s="205" t="s">
        <v>118</v>
      </c>
      <c r="E174" s="206" t="s">
        <v>915</v>
      </c>
      <c r="F174" s="207" t="s">
        <v>916</v>
      </c>
      <c r="G174" s="208" t="s">
        <v>121</v>
      </c>
      <c r="H174" s="209">
        <v>1</v>
      </c>
      <c r="I174" s="210"/>
      <c r="J174" s="211">
        <f>ROUND(I174*H174,2)</f>
        <v>0</v>
      </c>
      <c r="K174" s="207" t="s">
        <v>122</v>
      </c>
      <c r="L174" s="44"/>
      <c r="M174" s="212" t="s">
        <v>19</v>
      </c>
      <c r="N174" s="213" t="s">
        <v>40</v>
      </c>
      <c r="O174" s="84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16" t="s">
        <v>123</v>
      </c>
      <c r="AT174" s="216" t="s">
        <v>118</v>
      </c>
      <c r="AU174" s="216" t="s">
        <v>76</v>
      </c>
      <c r="AY174" s="17" t="s">
        <v>117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7" t="s">
        <v>76</v>
      </c>
      <c r="BK174" s="217">
        <f>ROUND(I174*H174,2)</f>
        <v>0</v>
      </c>
      <c r="BL174" s="17" t="s">
        <v>123</v>
      </c>
      <c r="BM174" s="216" t="s">
        <v>917</v>
      </c>
    </row>
    <row r="175" s="2" customFormat="1">
      <c r="A175" s="38"/>
      <c r="B175" s="39"/>
      <c r="C175" s="205" t="s">
        <v>414</v>
      </c>
      <c r="D175" s="205" t="s">
        <v>118</v>
      </c>
      <c r="E175" s="206" t="s">
        <v>918</v>
      </c>
      <c r="F175" s="207" t="s">
        <v>919</v>
      </c>
      <c r="G175" s="208" t="s">
        <v>121</v>
      </c>
      <c r="H175" s="209">
        <v>1</v>
      </c>
      <c r="I175" s="210"/>
      <c r="J175" s="211">
        <f>ROUND(I175*H175,2)</f>
        <v>0</v>
      </c>
      <c r="K175" s="207" t="s">
        <v>122</v>
      </c>
      <c r="L175" s="44"/>
      <c r="M175" s="212" t="s">
        <v>19</v>
      </c>
      <c r="N175" s="213" t="s">
        <v>40</v>
      </c>
      <c r="O175" s="84"/>
      <c r="P175" s="214">
        <f>O175*H175</f>
        <v>0</v>
      </c>
      <c r="Q175" s="214">
        <v>0</v>
      </c>
      <c r="R175" s="214">
        <f>Q175*H175</f>
        <v>0</v>
      </c>
      <c r="S175" s="214">
        <v>0</v>
      </c>
      <c r="T175" s="215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6" t="s">
        <v>123</v>
      </c>
      <c r="AT175" s="216" t="s">
        <v>118</v>
      </c>
      <c r="AU175" s="216" t="s">
        <v>76</v>
      </c>
      <c r="AY175" s="17" t="s">
        <v>117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7" t="s">
        <v>76</v>
      </c>
      <c r="BK175" s="217">
        <f>ROUND(I175*H175,2)</f>
        <v>0</v>
      </c>
      <c r="BL175" s="17" t="s">
        <v>123</v>
      </c>
      <c r="BM175" s="216" t="s">
        <v>920</v>
      </c>
    </row>
    <row r="176" s="2" customFormat="1" ht="33" customHeight="1">
      <c r="A176" s="38"/>
      <c r="B176" s="39"/>
      <c r="C176" s="205" t="s">
        <v>418</v>
      </c>
      <c r="D176" s="205" t="s">
        <v>118</v>
      </c>
      <c r="E176" s="206" t="s">
        <v>921</v>
      </c>
      <c r="F176" s="207" t="s">
        <v>922</v>
      </c>
      <c r="G176" s="208" t="s">
        <v>121</v>
      </c>
      <c r="H176" s="209">
        <v>1</v>
      </c>
      <c r="I176" s="210"/>
      <c r="J176" s="211">
        <f>ROUND(I176*H176,2)</f>
        <v>0</v>
      </c>
      <c r="K176" s="207" t="s">
        <v>122</v>
      </c>
      <c r="L176" s="44"/>
      <c r="M176" s="212" t="s">
        <v>19</v>
      </c>
      <c r="N176" s="213" t="s">
        <v>40</v>
      </c>
      <c r="O176" s="84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6" t="s">
        <v>123</v>
      </c>
      <c r="AT176" s="216" t="s">
        <v>118</v>
      </c>
      <c r="AU176" s="216" t="s">
        <v>76</v>
      </c>
      <c r="AY176" s="17" t="s">
        <v>117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7" t="s">
        <v>76</v>
      </c>
      <c r="BK176" s="217">
        <f>ROUND(I176*H176,2)</f>
        <v>0</v>
      </c>
      <c r="BL176" s="17" t="s">
        <v>123</v>
      </c>
      <c r="BM176" s="216" t="s">
        <v>923</v>
      </c>
    </row>
    <row r="177" s="2" customFormat="1" ht="33" customHeight="1">
      <c r="A177" s="38"/>
      <c r="B177" s="39"/>
      <c r="C177" s="205" t="s">
        <v>422</v>
      </c>
      <c r="D177" s="205" t="s">
        <v>118</v>
      </c>
      <c r="E177" s="206" t="s">
        <v>924</v>
      </c>
      <c r="F177" s="207" t="s">
        <v>925</v>
      </c>
      <c r="G177" s="208" t="s">
        <v>121</v>
      </c>
      <c r="H177" s="209">
        <v>1</v>
      </c>
      <c r="I177" s="210"/>
      <c r="J177" s="211">
        <f>ROUND(I177*H177,2)</f>
        <v>0</v>
      </c>
      <c r="K177" s="207" t="s">
        <v>122</v>
      </c>
      <c r="L177" s="44"/>
      <c r="M177" s="212" t="s">
        <v>19</v>
      </c>
      <c r="N177" s="213" t="s">
        <v>40</v>
      </c>
      <c r="O177" s="84"/>
      <c r="P177" s="214">
        <f>O177*H177</f>
        <v>0</v>
      </c>
      <c r="Q177" s="214">
        <v>0</v>
      </c>
      <c r="R177" s="214">
        <f>Q177*H177</f>
        <v>0</v>
      </c>
      <c r="S177" s="214">
        <v>0</v>
      </c>
      <c r="T177" s="215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16" t="s">
        <v>123</v>
      </c>
      <c r="AT177" s="216" t="s">
        <v>118</v>
      </c>
      <c r="AU177" s="216" t="s">
        <v>76</v>
      </c>
      <c r="AY177" s="17" t="s">
        <v>117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7" t="s">
        <v>76</v>
      </c>
      <c r="BK177" s="217">
        <f>ROUND(I177*H177,2)</f>
        <v>0</v>
      </c>
      <c r="BL177" s="17" t="s">
        <v>123</v>
      </c>
      <c r="BM177" s="216" t="s">
        <v>926</v>
      </c>
    </row>
    <row r="178" s="2" customFormat="1">
      <c r="A178" s="38"/>
      <c r="B178" s="39"/>
      <c r="C178" s="205" t="s">
        <v>428</v>
      </c>
      <c r="D178" s="205" t="s">
        <v>118</v>
      </c>
      <c r="E178" s="206" t="s">
        <v>927</v>
      </c>
      <c r="F178" s="207" t="s">
        <v>928</v>
      </c>
      <c r="G178" s="208" t="s">
        <v>121</v>
      </c>
      <c r="H178" s="209">
        <v>1</v>
      </c>
      <c r="I178" s="210"/>
      <c r="J178" s="211">
        <f>ROUND(I178*H178,2)</f>
        <v>0</v>
      </c>
      <c r="K178" s="207" t="s">
        <v>122</v>
      </c>
      <c r="L178" s="44"/>
      <c r="M178" s="212" t="s">
        <v>19</v>
      </c>
      <c r="N178" s="213" t="s">
        <v>40</v>
      </c>
      <c r="O178" s="84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6" t="s">
        <v>76</v>
      </c>
      <c r="AT178" s="216" t="s">
        <v>118</v>
      </c>
      <c r="AU178" s="216" t="s">
        <v>76</v>
      </c>
      <c r="AY178" s="17" t="s">
        <v>117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7" t="s">
        <v>76</v>
      </c>
      <c r="BK178" s="217">
        <f>ROUND(I178*H178,2)</f>
        <v>0</v>
      </c>
      <c r="BL178" s="17" t="s">
        <v>76</v>
      </c>
      <c r="BM178" s="216" t="s">
        <v>929</v>
      </c>
    </row>
    <row r="179" s="2" customFormat="1" ht="66.75" customHeight="1">
      <c r="A179" s="38"/>
      <c r="B179" s="39"/>
      <c r="C179" s="205" t="s">
        <v>432</v>
      </c>
      <c r="D179" s="205" t="s">
        <v>118</v>
      </c>
      <c r="E179" s="206" t="s">
        <v>930</v>
      </c>
      <c r="F179" s="207" t="s">
        <v>931</v>
      </c>
      <c r="G179" s="208" t="s">
        <v>121</v>
      </c>
      <c r="H179" s="209">
        <v>1</v>
      </c>
      <c r="I179" s="210"/>
      <c r="J179" s="211">
        <f>ROUND(I179*H179,2)</f>
        <v>0</v>
      </c>
      <c r="K179" s="207" t="s">
        <v>122</v>
      </c>
      <c r="L179" s="44"/>
      <c r="M179" s="212" t="s">
        <v>19</v>
      </c>
      <c r="N179" s="213" t="s">
        <v>40</v>
      </c>
      <c r="O179" s="84"/>
      <c r="P179" s="214">
        <f>O179*H179</f>
        <v>0</v>
      </c>
      <c r="Q179" s="214">
        <v>0</v>
      </c>
      <c r="R179" s="214">
        <f>Q179*H179</f>
        <v>0</v>
      </c>
      <c r="S179" s="214">
        <v>0</v>
      </c>
      <c r="T179" s="215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16" t="s">
        <v>76</v>
      </c>
      <c r="AT179" s="216" t="s">
        <v>118</v>
      </c>
      <c r="AU179" s="216" t="s">
        <v>76</v>
      </c>
      <c r="AY179" s="17" t="s">
        <v>117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7" t="s">
        <v>76</v>
      </c>
      <c r="BK179" s="217">
        <f>ROUND(I179*H179,2)</f>
        <v>0</v>
      </c>
      <c r="BL179" s="17" t="s">
        <v>76</v>
      </c>
      <c r="BM179" s="216" t="s">
        <v>932</v>
      </c>
    </row>
    <row r="180" s="2" customFormat="1">
      <c r="A180" s="38"/>
      <c r="B180" s="39"/>
      <c r="C180" s="205" t="s">
        <v>437</v>
      </c>
      <c r="D180" s="205" t="s">
        <v>118</v>
      </c>
      <c r="E180" s="206" t="s">
        <v>933</v>
      </c>
      <c r="F180" s="207" t="s">
        <v>934</v>
      </c>
      <c r="G180" s="208" t="s">
        <v>121</v>
      </c>
      <c r="H180" s="209">
        <v>3</v>
      </c>
      <c r="I180" s="210"/>
      <c r="J180" s="211">
        <f>ROUND(I180*H180,2)</f>
        <v>0</v>
      </c>
      <c r="K180" s="207" t="s">
        <v>122</v>
      </c>
      <c r="L180" s="44"/>
      <c r="M180" s="212" t="s">
        <v>19</v>
      </c>
      <c r="N180" s="213" t="s">
        <v>40</v>
      </c>
      <c r="O180" s="84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6" t="s">
        <v>76</v>
      </c>
      <c r="AT180" s="216" t="s">
        <v>118</v>
      </c>
      <c r="AU180" s="216" t="s">
        <v>76</v>
      </c>
      <c r="AY180" s="17" t="s">
        <v>117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7" t="s">
        <v>76</v>
      </c>
      <c r="BK180" s="217">
        <f>ROUND(I180*H180,2)</f>
        <v>0</v>
      </c>
      <c r="BL180" s="17" t="s">
        <v>76</v>
      </c>
      <c r="BM180" s="216" t="s">
        <v>935</v>
      </c>
    </row>
    <row r="181" s="2" customFormat="1">
      <c r="A181" s="38"/>
      <c r="B181" s="39"/>
      <c r="C181" s="40"/>
      <c r="D181" s="228" t="s">
        <v>129</v>
      </c>
      <c r="E181" s="40"/>
      <c r="F181" s="229" t="s">
        <v>936</v>
      </c>
      <c r="G181" s="40"/>
      <c r="H181" s="40"/>
      <c r="I181" s="230"/>
      <c r="J181" s="40"/>
      <c r="K181" s="40"/>
      <c r="L181" s="44"/>
      <c r="M181" s="263"/>
      <c r="N181" s="264"/>
      <c r="O181" s="246"/>
      <c r="P181" s="246"/>
      <c r="Q181" s="246"/>
      <c r="R181" s="246"/>
      <c r="S181" s="246"/>
      <c r="T181" s="26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129</v>
      </c>
      <c r="AU181" s="17" t="s">
        <v>76</v>
      </c>
    </row>
    <row r="182" s="2" customFormat="1" ht="6.96" customHeight="1">
      <c r="A182" s="38"/>
      <c r="B182" s="59"/>
      <c r="C182" s="60"/>
      <c r="D182" s="60"/>
      <c r="E182" s="60"/>
      <c r="F182" s="60"/>
      <c r="G182" s="60"/>
      <c r="H182" s="60"/>
      <c r="I182" s="60"/>
      <c r="J182" s="60"/>
      <c r="K182" s="60"/>
      <c r="L182" s="44"/>
      <c r="M182" s="38"/>
      <c r="O182" s="38"/>
      <c r="P182" s="38"/>
      <c r="Q182" s="38"/>
      <c r="R182" s="38"/>
      <c r="S182" s="38"/>
      <c r="T182" s="38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</row>
  </sheetData>
  <sheetProtection sheet="1" autoFilter="0" formatColumns="0" formatRows="0" objects="1" scenarios="1" spinCount="100000" saltValue="qJUN/HCr3+VETs5UU9bTlm8ybmrW8OxHSMps/B6qByA7LqjW4ZrOgyyIcJDymkufgun+Ia6hYzd9RfH37faQug==" hashValue="4o7B9B1W2hky29Md0KW0UzLHEvZTHLEd7T36wSBs6KjYS/ivZw0BZNkSA4GKn2PdyCFGfx9vV84K2H8tqT22Rw==" algorithmName="SHA-512" password="CC35"/>
  <autoFilter ref="C85:K18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78</v>
      </c>
    </row>
    <row r="4" s="1" customFormat="1" ht="24.96" customHeight="1">
      <c r="B4" s="20"/>
      <c r="D4" s="140" t="s">
        <v>91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Oprava přejezdu P3934 km 116,104 Miroslav - Rakšice</v>
      </c>
      <c r="F7" s="142"/>
      <c r="G7" s="142"/>
      <c r="H7" s="142"/>
      <c r="L7" s="20"/>
    </row>
    <row r="8" s="2" customFormat="1" ht="12" customHeight="1">
      <c r="A8" s="38"/>
      <c r="B8" s="44"/>
      <c r="C8" s="38"/>
      <c r="D8" s="142" t="s">
        <v>92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937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33" t="s">
        <v>19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21</v>
      </c>
      <c r="E12" s="38"/>
      <c r="F12" s="133" t="s">
        <v>22</v>
      </c>
      <c r="G12" s="38"/>
      <c r="H12" s="38"/>
      <c r="I12" s="142" t="s">
        <v>23</v>
      </c>
      <c r="J12" s="146" t="str">
        <f>'Rekapitulace stavby'!AN8</f>
        <v>26. 2. 2021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tr">
        <f>IF('Rekapitulace stavby'!AN10="","",'Rekapitulace stavby'!AN10)</f>
        <v/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3" t="str">
        <f>IF('Rekapitulace stavby'!E11="","",'Rekapitulace stavby'!E11)</f>
        <v xml:space="preserve"> </v>
      </c>
      <c r="F15" s="38"/>
      <c r="G15" s="38"/>
      <c r="H15" s="38"/>
      <c r="I15" s="142" t="s">
        <v>27</v>
      </c>
      <c r="J15" s="133" t="str">
        <f>IF('Rekapitulace stavby'!AN11="","",'Rekapitulace stavby'!AN11)</f>
        <v/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2" t="s">
        <v>26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27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2" t="s">
        <v>26</v>
      </c>
      <c r="J20" s="133" t="str">
        <f>IF('Rekapitulace stavby'!AN16="","",'Rekapitulace stavby'!AN16)</f>
        <v/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3" t="str">
        <f>IF('Rekapitulace stavby'!E17="","",'Rekapitulace stavby'!E17)</f>
        <v xml:space="preserve"> </v>
      </c>
      <c r="F21" s="38"/>
      <c r="G21" s="38"/>
      <c r="H21" s="38"/>
      <c r="I21" s="142" t="s">
        <v>27</v>
      </c>
      <c r="J21" s="133" t="str">
        <f>IF('Rekapitulace stavby'!AN17="","",'Rekapitulace stavby'!AN17)</f>
        <v/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32</v>
      </c>
      <c r="E23" s="38"/>
      <c r="F23" s="38"/>
      <c r="G23" s="38"/>
      <c r="H23" s="38"/>
      <c r="I23" s="142" t="s">
        <v>26</v>
      </c>
      <c r="J23" s="133" t="str">
        <f>IF('Rekapitulace stavby'!AN19="","",'Rekapitulace stavby'!AN19)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3" t="str">
        <f>IF('Rekapitulace stavby'!E20="","",'Rekapitulace stavby'!E20)</f>
        <v xml:space="preserve"> </v>
      </c>
      <c r="F24" s="38"/>
      <c r="G24" s="38"/>
      <c r="H24" s="38"/>
      <c r="I24" s="142" t="s">
        <v>27</v>
      </c>
      <c r="J24" s="133" t="str">
        <f>IF('Rekapitulace stavby'!AN20="","",'Rekapitulace stavby'!AN20)</f>
        <v/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33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7"/>
      <c r="B27" s="148"/>
      <c r="C27" s="147"/>
      <c r="D27" s="147"/>
      <c r="E27" s="149" t="s">
        <v>19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35</v>
      </c>
      <c r="E30" s="38"/>
      <c r="F30" s="38"/>
      <c r="G30" s="38"/>
      <c r="H30" s="38"/>
      <c r="I30" s="38"/>
      <c r="J30" s="153">
        <f>ROUND(J81,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37</v>
      </c>
      <c r="G32" s="38"/>
      <c r="H32" s="38"/>
      <c r="I32" s="154" t="s">
        <v>36</v>
      </c>
      <c r="J32" s="154" t="s">
        <v>38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39</v>
      </c>
      <c r="E33" s="142" t="s">
        <v>40</v>
      </c>
      <c r="F33" s="156">
        <f>ROUND((SUM(BE81:BE90)),  2)</f>
        <v>0</v>
      </c>
      <c r="G33" s="38"/>
      <c r="H33" s="38"/>
      <c r="I33" s="157">
        <v>0.20999999999999999</v>
      </c>
      <c r="J33" s="156">
        <f>ROUND(((SUM(BE81:BE90))*I33),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41</v>
      </c>
      <c r="F34" s="156">
        <f>ROUND((SUM(BF81:BF90)),  2)</f>
        <v>0</v>
      </c>
      <c r="G34" s="38"/>
      <c r="H34" s="38"/>
      <c r="I34" s="157">
        <v>0.14999999999999999</v>
      </c>
      <c r="J34" s="156">
        <f>ROUND(((SUM(BF81:BF90))*I34),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42</v>
      </c>
      <c r="F35" s="156">
        <f>ROUND((SUM(BG81:BG90)),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43</v>
      </c>
      <c r="F36" s="156">
        <f>ROUND((SUM(BH81:BH90)),  2)</f>
        <v>0</v>
      </c>
      <c r="G36" s="38"/>
      <c r="H36" s="38"/>
      <c r="I36" s="157">
        <v>0.14999999999999999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44</v>
      </c>
      <c r="F37" s="156">
        <f>ROUND((SUM(BI81:BI90)),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8"/>
      <c r="D39" s="159" t="s">
        <v>45</v>
      </c>
      <c r="E39" s="160"/>
      <c r="F39" s="160"/>
      <c r="G39" s="161" t="s">
        <v>46</v>
      </c>
      <c r="H39" s="162" t="s">
        <v>47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96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9" t="str">
        <f>E7</f>
        <v>Oprava přejezdu P3934 km 116,104 Miroslav - Rakšice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92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02 - VON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26. 2. 2021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30</v>
      </c>
      <c r="J54" s="36" t="str">
        <f>E21</f>
        <v xml:space="preserve"> 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32" t="s">
        <v>32</v>
      </c>
      <c r="J55" s="36" t="str">
        <f>E24</f>
        <v xml:space="preserve"> 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0" t="s">
        <v>97</v>
      </c>
      <c r="D57" s="171"/>
      <c r="E57" s="171"/>
      <c r="F57" s="171"/>
      <c r="G57" s="171"/>
      <c r="H57" s="171"/>
      <c r="I57" s="171"/>
      <c r="J57" s="172" t="s">
        <v>98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3" t="s">
        <v>67</v>
      </c>
      <c r="D59" s="40"/>
      <c r="E59" s="40"/>
      <c r="F59" s="40"/>
      <c r="G59" s="40"/>
      <c r="H59" s="40"/>
      <c r="I59" s="40"/>
      <c r="J59" s="102">
        <f>J81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99</v>
      </c>
    </row>
    <row r="60" s="9" customFormat="1" ht="24.96" customHeight="1">
      <c r="A60" s="9"/>
      <c r="B60" s="174"/>
      <c r="C60" s="175"/>
      <c r="D60" s="176" t="s">
        <v>938</v>
      </c>
      <c r="E60" s="177"/>
      <c r="F60" s="177"/>
      <c r="G60" s="177"/>
      <c r="H60" s="177"/>
      <c r="I60" s="177"/>
      <c r="J60" s="178">
        <f>J82</f>
        <v>0</v>
      </c>
      <c r="K60" s="175"/>
      <c r="L60" s="17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4" customFormat="1" ht="19.92" customHeight="1">
      <c r="A61" s="14"/>
      <c r="B61" s="266"/>
      <c r="C61" s="125"/>
      <c r="D61" s="267" t="s">
        <v>939</v>
      </c>
      <c r="E61" s="268"/>
      <c r="F61" s="268"/>
      <c r="G61" s="268"/>
      <c r="H61" s="268"/>
      <c r="I61" s="268"/>
      <c r="J61" s="269">
        <f>J88</f>
        <v>0</v>
      </c>
      <c r="K61" s="125"/>
      <c r="L61" s="270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</row>
    <row r="62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101</v>
      </c>
      <c r="D68" s="40"/>
      <c r="E68" s="40"/>
      <c r="F68" s="40"/>
      <c r="G68" s="40"/>
      <c r="H68" s="40"/>
      <c r="I68" s="40"/>
      <c r="J68" s="40"/>
      <c r="K68" s="40"/>
      <c r="L68" s="14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169" t="str">
        <f>E7</f>
        <v>Oprava přejezdu P3934 km 116,104 Miroslav - Rakšice</v>
      </c>
      <c r="F71" s="32"/>
      <c r="G71" s="32"/>
      <c r="H71" s="32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92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E9</f>
        <v>02 - VON</v>
      </c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40"/>
      <c r="E75" s="40"/>
      <c r="F75" s="27" t="str">
        <f>F12</f>
        <v xml:space="preserve"> </v>
      </c>
      <c r="G75" s="40"/>
      <c r="H75" s="40"/>
      <c r="I75" s="32" t="s">
        <v>23</v>
      </c>
      <c r="J75" s="72" t="str">
        <f>IF(J12="","",J12)</f>
        <v>26. 2. 2021</v>
      </c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25</v>
      </c>
      <c r="D77" s="40"/>
      <c r="E77" s="40"/>
      <c r="F77" s="27" t="str">
        <f>E15</f>
        <v xml:space="preserve"> </v>
      </c>
      <c r="G77" s="40"/>
      <c r="H77" s="40"/>
      <c r="I77" s="32" t="s">
        <v>30</v>
      </c>
      <c r="J77" s="36" t="str">
        <f>E21</f>
        <v xml:space="preserve"> </v>
      </c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28</v>
      </c>
      <c r="D78" s="40"/>
      <c r="E78" s="40"/>
      <c r="F78" s="27" t="str">
        <f>IF(E18="","",E18)</f>
        <v>Vyplň údaj</v>
      </c>
      <c r="G78" s="40"/>
      <c r="H78" s="40"/>
      <c r="I78" s="32" t="s">
        <v>32</v>
      </c>
      <c r="J78" s="36" t="str">
        <f>E24</f>
        <v xml:space="preserve"> </v>
      </c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0" customFormat="1" ht="29.28" customHeight="1">
      <c r="A80" s="180"/>
      <c r="B80" s="181"/>
      <c r="C80" s="182" t="s">
        <v>102</v>
      </c>
      <c r="D80" s="183" t="s">
        <v>54</v>
      </c>
      <c r="E80" s="183" t="s">
        <v>50</v>
      </c>
      <c r="F80" s="183" t="s">
        <v>51</v>
      </c>
      <c r="G80" s="183" t="s">
        <v>103</v>
      </c>
      <c r="H80" s="183" t="s">
        <v>104</v>
      </c>
      <c r="I80" s="183" t="s">
        <v>105</v>
      </c>
      <c r="J80" s="183" t="s">
        <v>98</v>
      </c>
      <c r="K80" s="184" t="s">
        <v>106</v>
      </c>
      <c r="L80" s="185"/>
      <c r="M80" s="92" t="s">
        <v>19</v>
      </c>
      <c r="N80" s="93" t="s">
        <v>39</v>
      </c>
      <c r="O80" s="93" t="s">
        <v>107</v>
      </c>
      <c r="P80" s="93" t="s">
        <v>108</v>
      </c>
      <c r="Q80" s="93" t="s">
        <v>109</v>
      </c>
      <c r="R80" s="93" t="s">
        <v>110</v>
      </c>
      <c r="S80" s="93" t="s">
        <v>111</v>
      </c>
      <c r="T80" s="94" t="s">
        <v>112</v>
      </c>
      <c r="U80" s="180"/>
      <c r="V80" s="180"/>
      <c r="W80" s="180"/>
      <c r="X80" s="180"/>
      <c r="Y80" s="180"/>
      <c r="Z80" s="180"/>
      <c r="AA80" s="180"/>
      <c r="AB80" s="180"/>
      <c r="AC80" s="180"/>
      <c r="AD80" s="180"/>
      <c r="AE80" s="180"/>
    </row>
    <row r="81" s="2" customFormat="1" ht="22.8" customHeight="1">
      <c r="A81" s="38"/>
      <c r="B81" s="39"/>
      <c r="C81" s="99" t="s">
        <v>113</v>
      </c>
      <c r="D81" s="40"/>
      <c r="E81" s="40"/>
      <c r="F81" s="40"/>
      <c r="G81" s="40"/>
      <c r="H81" s="40"/>
      <c r="I81" s="40"/>
      <c r="J81" s="186">
        <f>BK81</f>
        <v>0</v>
      </c>
      <c r="K81" s="40"/>
      <c r="L81" s="44"/>
      <c r="M81" s="95"/>
      <c r="N81" s="187"/>
      <c r="O81" s="96"/>
      <c r="P81" s="188">
        <f>P82</f>
        <v>0</v>
      </c>
      <c r="Q81" s="96"/>
      <c r="R81" s="188">
        <f>R82</f>
        <v>0</v>
      </c>
      <c r="S81" s="96"/>
      <c r="T81" s="189">
        <f>T82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68</v>
      </c>
      <c r="AU81" s="17" t="s">
        <v>99</v>
      </c>
      <c r="BK81" s="190">
        <f>BK82</f>
        <v>0</v>
      </c>
    </row>
    <row r="82" s="11" customFormat="1" ht="25.92" customHeight="1">
      <c r="A82" s="11"/>
      <c r="B82" s="191"/>
      <c r="C82" s="192"/>
      <c r="D82" s="193" t="s">
        <v>68</v>
      </c>
      <c r="E82" s="194" t="s">
        <v>940</v>
      </c>
      <c r="F82" s="194" t="s">
        <v>941</v>
      </c>
      <c r="G82" s="192"/>
      <c r="H82" s="192"/>
      <c r="I82" s="195"/>
      <c r="J82" s="196">
        <f>BK82</f>
        <v>0</v>
      </c>
      <c r="K82" s="192"/>
      <c r="L82" s="197"/>
      <c r="M82" s="198"/>
      <c r="N82" s="199"/>
      <c r="O82" s="199"/>
      <c r="P82" s="200">
        <f>P83+SUM(P84:P88)</f>
        <v>0</v>
      </c>
      <c r="Q82" s="199"/>
      <c r="R82" s="200">
        <f>R83+SUM(R84:R88)</f>
        <v>0</v>
      </c>
      <c r="S82" s="199"/>
      <c r="T82" s="201">
        <f>T83+SUM(T84:T88)</f>
        <v>0</v>
      </c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R82" s="202" t="s">
        <v>138</v>
      </c>
      <c r="AT82" s="203" t="s">
        <v>68</v>
      </c>
      <c r="AU82" s="203" t="s">
        <v>69</v>
      </c>
      <c r="AY82" s="202" t="s">
        <v>117</v>
      </c>
      <c r="BK82" s="204">
        <f>BK83+SUM(BK84:BK88)</f>
        <v>0</v>
      </c>
    </row>
    <row r="83" s="2" customFormat="1" ht="21.75" customHeight="1">
      <c r="A83" s="38"/>
      <c r="B83" s="39"/>
      <c r="C83" s="205" t="s">
        <v>76</v>
      </c>
      <c r="D83" s="205" t="s">
        <v>118</v>
      </c>
      <c r="E83" s="206" t="s">
        <v>942</v>
      </c>
      <c r="F83" s="207" t="s">
        <v>943</v>
      </c>
      <c r="G83" s="208" t="s">
        <v>944</v>
      </c>
      <c r="H83" s="271"/>
      <c r="I83" s="210"/>
      <c r="J83" s="211">
        <f>ROUND(I83*H83,2)</f>
        <v>0</v>
      </c>
      <c r="K83" s="207" t="s">
        <v>122</v>
      </c>
      <c r="L83" s="44"/>
      <c r="M83" s="212" t="s">
        <v>19</v>
      </c>
      <c r="N83" s="213" t="s">
        <v>40</v>
      </c>
      <c r="O83" s="84"/>
      <c r="P83" s="214">
        <f>O83*H83</f>
        <v>0</v>
      </c>
      <c r="Q83" s="214">
        <v>0</v>
      </c>
      <c r="R83" s="214">
        <f>Q83*H83</f>
        <v>0</v>
      </c>
      <c r="S83" s="214">
        <v>0</v>
      </c>
      <c r="T83" s="215">
        <f>S83*H83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R83" s="216" t="s">
        <v>116</v>
      </c>
      <c r="AT83" s="216" t="s">
        <v>118</v>
      </c>
      <c r="AU83" s="216" t="s">
        <v>76</v>
      </c>
      <c r="AY83" s="17" t="s">
        <v>117</v>
      </c>
      <c r="BE83" s="217">
        <f>IF(N83="základní",J83,0)</f>
        <v>0</v>
      </c>
      <c r="BF83" s="217">
        <f>IF(N83="snížená",J83,0)</f>
        <v>0</v>
      </c>
      <c r="BG83" s="217">
        <f>IF(N83="zákl. přenesená",J83,0)</f>
        <v>0</v>
      </c>
      <c r="BH83" s="217">
        <f>IF(N83="sníž. přenesená",J83,0)</f>
        <v>0</v>
      </c>
      <c r="BI83" s="217">
        <f>IF(N83="nulová",J83,0)</f>
        <v>0</v>
      </c>
      <c r="BJ83" s="17" t="s">
        <v>76</v>
      </c>
      <c r="BK83" s="217">
        <f>ROUND(I83*H83,2)</f>
        <v>0</v>
      </c>
      <c r="BL83" s="17" t="s">
        <v>116</v>
      </c>
      <c r="BM83" s="216" t="s">
        <v>945</v>
      </c>
    </row>
    <row r="84" s="2" customFormat="1">
      <c r="A84" s="38"/>
      <c r="B84" s="39"/>
      <c r="C84" s="205" t="s">
        <v>78</v>
      </c>
      <c r="D84" s="205" t="s">
        <v>118</v>
      </c>
      <c r="E84" s="206" t="s">
        <v>946</v>
      </c>
      <c r="F84" s="207" t="s">
        <v>947</v>
      </c>
      <c r="G84" s="208" t="s">
        <v>944</v>
      </c>
      <c r="H84" s="271"/>
      <c r="I84" s="210"/>
      <c r="J84" s="211">
        <f>ROUND(I84*H84,2)</f>
        <v>0</v>
      </c>
      <c r="K84" s="207" t="s">
        <v>122</v>
      </c>
      <c r="L84" s="44"/>
      <c r="M84" s="212" t="s">
        <v>19</v>
      </c>
      <c r="N84" s="213" t="s">
        <v>40</v>
      </c>
      <c r="O84" s="84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16" t="s">
        <v>116</v>
      </c>
      <c r="AT84" s="216" t="s">
        <v>118</v>
      </c>
      <c r="AU84" s="216" t="s">
        <v>76</v>
      </c>
      <c r="AY84" s="17" t="s">
        <v>117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7" t="s">
        <v>76</v>
      </c>
      <c r="BK84" s="217">
        <f>ROUND(I84*H84,2)</f>
        <v>0</v>
      </c>
      <c r="BL84" s="17" t="s">
        <v>116</v>
      </c>
      <c r="BM84" s="216" t="s">
        <v>948</v>
      </c>
    </row>
    <row r="85" s="2" customFormat="1" ht="16.5" customHeight="1">
      <c r="A85" s="38"/>
      <c r="B85" s="39"/>
      <c r="C85" s="205" t="s">
        <v>131</v>
      </c>
      <c r="D85" s="205" t="s">
        <v>118</v>
      </c>
      <c r="E85" s="206" t="s">
        <v>949</v>
      </c>
      <c r="F85" s="207" t="s">
        <v>950</v>
      </c>
      <c r="G85" s="208" t="s">
        <v>944</v>
      </c>
      <c r="H85" s="271"/>
      <c r="I85" s="210"/>
      <c r="J85" s="211">
        <f>ROUND(I85*H85,2)</f>
        <v>0</v>
      </c>
      <c r="K85" s="207" t="s">
        <v>122</v>
      </c>
      <c r="L85" s="44"/>
      <c r="M85" s="212" t="s">
        <v>19</v>
      </c>
      <c r="N85" s="213" t="s">
        <v>40</v>
      </c>
      <c r="O85" s="84"/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16" t="s">
        <v>123</v>
      </c>
      <c r="AT85" s="216" t="s">
        <v>118</v>
      </c>
      <c r="AU85" s="216" t="s">
        <v>76</v>
      </c>
      <c r="AY85" s="17" t="s">
        <v>117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7" t="s">
        <v>76</v>
      </c>
      <c r="BK85" s="217">
        <f>ROUND(I85*H85,2)</f>
        <v>0</v>
      </c>
      <c r="BL85" s="17" t="s">
        <v>123</v>
      </c>
      <c r="BM85" s="216" t="s">
        <v>951</v>
      </c>
    </row>
    <row r="86" s="2" customFormat="1">
      <c r="A86" s="38"/>
      <c r="B86" s="39"/>
      <c r="C86" s="40"/>
      <c r="D86" s="228" t="s">
        <v>129</v>
      </c>
      <c r="E86" s="40"/>
      <c r="F86" s="229" t="s">
        <v>952</v>
      </c>
      <c r="G86" s="40"/>
      <c r="H86" s="40"/>
      <c r="I86" s="230"/>
      <c r="J86" s="40"/>
      <c r="K86" s="40"/>
      <c r="L86" s="44"/>
      <c r="M86" s="231"/>
      <c r="N86" s="232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129</v>
      </c>
      <c r="AU86" s="17" t="s">
        <v>76</v>
      </c>
    </row>
    <row r="87" s="2" customFormat="1">
      <c r="A87" s="38"/>
      <c r="B87" s="39"/>
      <c r="C87" s="205" t="s">
        <v>116</v>
      </c>
      <c r="D87" s="205" t="s">
        <v>118</v>
      </c>
      <c r="E87" s="206" t="s">
        <v>953</v>
      </c>
      <c r="F87" s="207" t="s">
        <v>954</v>
      </c>
      <c r="G87" s="208" t="s">
        <v>944</v>
      </c>
      <c r="H87" s="271"/>
      <c r="I87" s="210"/>
      <c r="J87" s="211">
        <f>ROUND(I87*H87,2)</f>
        <v>0</v>
      </c>
      <c r="K87" s="207" t="s">
        <v>122</v>
      </c>
      <c r="L87" s="44"/>
      <c r="M87" s="212" t="s">
        <v>19</v>
      </c>
      <c r="N87" s="213" t="s">
        <v>40</v>
      </c>
      <c r="O87" s="84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6" t="s">
        <v>123</v>
      </c>
      <c r="AT87" s="216" t="s">
        <v>118</v>
      </c>
      <c r="AU87" s="216" t="s">
        <v>76</v>
      </c>
      <c r="AY87" s="17" t="s">
        <v>117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7" t="s">
        <v>76</v>
      </c>
      <c r="BK87" s="217">
        <f>ROUND(I87*H87,2)</f>
        <v>0</v>
      </c>
      <c r="BL87" s="17" t="s">
        <v>123</v>
      </c>
      <c r="BM87" s="216" t="s">
        <v>955</v>
      </c>
    </row>
    <row r="88" s="11" customFormat="1" ht="22.8" customHeight="1">
      <c r="A88" s="11"/>
      <c r="B88" s="191"/>
      <c r="C88" s="192"/>
      <c r="D88" s="193" t="s">
        <v>68</v>
      </c>
      <c r="E88" s="272" t="s">
        <v>956</v>
      </c>
      <c r="F88" s="272" t="s">
        <v>957</v>
      </c>
      <c r="G88" s="192"/>
      <c r="H88" s="192"/>
      <c r="I88" s="195"/>
      <c r="J88" s="273">
        <f>BK88</f>
        <v>0</v>
      </c>
      <c r="K88" s="192"/>
      <c r="L88" s="197"/>
      <c r="M88" s="198"/>
      <c r="N88" s="199"/>
      <c r="O88" s="199"/>
      <c r="P88" s="200">
        <f>SUM(P89:P90)</f>
        <v>0</v>
      </c>
      <c r="Q88" s="199"/>
      <c r="R88" s="200">
        <f>SUM(R89:R90)</f>
        <v>0</v>
      </c>
      <c r="S88" s="199"/>
      <c r="T88" s="201">
        <f>SUM(T89:T90)</f>
        <v>0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202" t="s">
        <v>138</v>
      </c>
      <c r="AT88" s="203" t="s">
        <v>68</v>
      </c>
      <c r="AU88" s="203" t="s">
        <v>76</v>
      </c>
      <c r="AY88" s="202" t="s">
        <v>117</v>
      </c>
      <c r="BK88" s="204">
        <f>SUM(BK89:BK90)</f>
        <v>0</v>
      </c>
    </row>
    <row r="89" s="2" customFormat="1" ht="16.5" customHeight="1">
      <c r="A89" s="38"/>
      <c r="B89" s="39"/>
      <c r="C89" s="205" t="s">
        <v>138</v>
      </c>
      <c r="D89" s="205" t="s">
        <v>118</v>
      </c>
      <c r="E89" s="206" t="s">
        <v>958</v>
      </c>
      <c r="F89" s="207" t="s">
        <v>959</v>
      </c>
      <c r="G89" s="208" t="s">
        <v>944</v>
      </c>
      <c r="H89" s="271"/>
      <c r="I89" s="210"/>
      <c r="J89" s="211">
        <f>ROUND(I89*H89,2)</f>
        <v>0</v>
      </c>
      <c r="K89" s="207" t="s">
        <v>19</v>
      </c>
      <c r="L89" s="44"/>
      <c r="M89" s="212" t="s">
        <v>19</v>
      </c>
      <c r="N89" s="213" t="s">
        <v>40</v>
      </c>
      <c r="O89" s="84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6" t="s">
        <v>960</v>
      </c>
      <c r="AT89" s="216" t="s">
        <v>118</v>
      </c>
      <c r="AU89" s="216" t="s">
        <v>78</v>
      </c>
      <c r="AY89" s="17" t="s">
        <v>117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7" t="s">
        <v>76</v>
      </c>
      <c r="BK89" s="217">
        <f>ROUND(I89*H89,2)</f>
        <v>0</v>
      </c>
      <c r="BL89" s="17" t="s">
        <v>960</v>
      </c>
      <c r="BM89" s="216" t="s">
        <v>961</v>
      </c>
    </row>
    <row r="90" s="2" customFormat="1">
      <c r="A90" s="38"/>
      <c r="B90" s="39"/>
      <c r="C90" s="40"/>
      <c r="D90" s="228" t="s">
        <v>129</v>
      </c>
      <c r="E90" s="40"/>
      <c r="F90" s="229" t="s">
        <v>962</v>
      </c>
      <c r="G90" s="40"/>
      <c r="H90" s="40"/>
      <c r="I90" s="230"/>
      <c r="J90" s="40"/>
      <c r="K90" s="40"/>
      <c r="L90" s="44"/>
      <c r="M90" s="263"/>
      <c r="N90" s="264"/>
      <c r="O90" s="246"/>
      <c r="P90" s="246"/>
      <c r="Q90" s="246"/>
      <c r="R90" s="246"/>
      <c r="S90" s="246"/>
      <c r="T90" s="26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129</v>
      </c>
      <c r="AU90" s="17" t="s">
        <v>78</v>
      </c>
    </row>
    <row r="91" s="2" customFormat="1" ht="6.96" customHeight="1">
      <c r="A91" s="38"/>
      <c r="B91" s="59"/>
      <c r="C91" s="60"/>
      <c r="D91" s="60"/>
      <c r="E91" s="60"/>
      <c r="F91" s="60"/>
      <c r="G91" s="60"/>
      <c r="H91" s="60"/>
      <c r="I91" s="60"/>
      <c r="J91" s="60"/>
      <c r="K91" s="60"/>
      <c r="L91" s="44"/>
      <c r="M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</sheetData>
  <sheetProtection sheet="1" autoFilter="0" formatColumns="0" formatRows="0" objects="1" scenarios="1" spinCount="100000" saltValue="CzlBk5kkVV03lRa3uazM38DtlKdzedk8fOh/cbgs2gG6dG6TFy6LyOLuCMKz3zYm3/QWyRfwDouY16o/TxeWVQ==" hashValue="yzLyiHdsWZP2o3J3bQsLeEm484uwYSyS3SiYp7k3F+0wW/kZFjZj4RGmJ1a0+ixbbeu9fBeajFVR4xmBc6e7xQ==" algorithmName="SHA-512" password="CC35"/>
  <autoFilter ref="C80:K90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4" customWidth="1"/>
    <col min="2" max="2" width="1.667969" style="274" customWidth="1"/>
    <col min="3" max="4" width="5" style="274" customWidth="1"/>
    <col min="5" max="5" width="11.66016" style="274" customWidth="1"/>
    <col min="6" max="6" width="9.160156" style="274" customWidth="1"/>
    <col min="7" max="7" width="5" style="274" customWidth="1"/>
    <col min="8" max="8" width="77.83203" style="274" customWidth="1"/>
    <col min="9" max="10" width="20" style="274" customWidth="1"/>
    <col min="11" max="11" width="1.667969" style="274" customWidth="1"/>
  </cols>
  <sheetData>
    <row r="1" s="1" customFormat="1" ht="37.5" customHeight="1"/>
    <row r="2" s="1" customFormat="1" ht="7.5" customHeight="1">
      <c r="B2" s="275"/>
      <c r="C2" s="276"/>
      <c r="D2" s="276"/>
      <c r="E2" s="276"/>
      <c r="F2" s="276"/>
      <c r="G2" s="276"/>
      <c r="H2" s="276"/>
      <c r="I2" s="276"/>
      <c r="J2" s="276"/>
      <c r="K2" s="277"/>
    </row>
    <row r="3" s="15" customFormat="1" ht="45" customHeight="1">
      <c r="B3" s="278"/>
      <c r="C3" s="279" t="s">
        <v>963</v>
      </c>
      <c r="D3" s="279"/>
      <c r="E3" s="279"/>
      <c r="F3" s="279"/>
      <c r="G3" s="279"/>
      <c r="H3" s="279"/>
      <c r="I3" s="279"/>
      <c r="J3" s="279"/>
      <c r="K3" s="280"/>
    </row>
    <row r="4" s="1" customFormat="1" ht="25.5" customHeight="1">
      <c r="B4" s="281"/>
      <c r="C4" s="282" t="s">
        <v>964</v>
      </c>
      <c r="D4" s="282"/>
      <c r="E4" s="282"/>
      <c r="F4" s="282"/>
      <c r="G4" s="282"/>
      <c r="H4" s="282"/>
      <c r="I4" s="282"/>
      <c r="J4" s="282"/>
      <c r="K4" s="283"/>
    </row>
    <row r="5" s="1" customFormat="1" ht="5.25" customHeight="1">
      <c r="B5" s="281"/>
      <c r="C5" s="284"/>
      <c r="D5" s="284"/>
      <c r="E5" s="284"/>
      <c r="F5" s="284"/>
      <c r="G5" s="284"/>
      <c r="H5" s="284"/>
      <c r="I5" s="284"/>
      <c r="J5" s="284"/>
      <c r="K5" s="283"/>
    </row>
    <row r="6" s="1" customFormat="1" ht="15" customHeight="1">
      <c r="B6" s="281"/>
      <c r="C6" s="285" t="s">
        <v>965</v>
      </c>
      <c r="D6" s="285"/>
      <c r="E6" s="285"/>
      <c r="F6" s="285"/>
      <c r="G6" s="285"/>
      <c r="H6" s="285"/>
      <c r="I6" s="285"/>
      <c r="J6" s="285"/>
      <c r="K6" s="283"/>
    </row>
    <row r="7" s="1" customFormat="1" ht="15" customHeight="1">
      <c r="B7" s="286"/>
      <c r="C7" s="285" t="s">
        <v>966</v>
      </c>
      <c r="D7" s="285"/>
      <c r="E7" s="285"/>
      <c r="F7" s="285"/>
      <c r="G7" s="285"/>
      <c r="H7" s="285"/>
      <c r="I7" s="285"/>
      <c r="J7" s="285"/>
      <c r="K7" s="283"/>
    </row>
    <row r="8" s="1" customFormat="1" ht="12.75" customHeight="1">
      <c r="B8" s="286"/>
      <c r="C8" s="285"/>
      <c r="D8" s="285"/>
      <c r="E8" s="285"/>
      <c r="F8" s="285"/>
      <c r="G8" s="285"/>
      <c r="H8" s="285"/>
      <c r="I8" s="285"/>
      <c r="J8" s="285"/>
      <c r="K8" s="283"/>
    </row>
    <row r="9" s="1" customFormat="1" ht="15" customHeight="1">
      <c r="B9" s="286"/>
      <c r="C9" s="285" t="s">
        <v>967</v>
      </c>
      <c r="D9" s="285"/>
      <c r="E9" s="285"/>
      <c r="F9" s="285"/>
      <c r="G9" s="285"/>
      <c r="H9" s="285"/>
      <c r="I9" s="285"/>
      <c r="J9" s="285"/>
      <c r="K9" s="283"/>
    </row>
    <row r="10" s="1" customFormat="1" ht="15" customHeight="1">
      <c r="B10" s="286"/>
      <c r="C10" s="285"/>
      <c r="D10" s="285" t="s">
        <v>968</v>
      </c>
      <c r="E10" s="285"/>
      <c r="F10" s="285"/>
      <c r="G10" s="285"/>
      <c r="H10" s="285"/>
      <c r="I10" s="285"/>
      <c r="J10" s="285"/>
      <c r="K10" s="283"/>
    </row>
    <row r="11" s="1" customFormat="1" ht="15" customHeight="1">
      <c r="B11" s="286"/>
      <c r="C11" s="287"/>
      <c r="D11" s="285" t="s">
        <v>969</v>
      </c>
      <c r="E11" s="285"/>
      <c r="F11" s="285"/>
      <c r="G11" s="285"/>
      <c r="H11" s="285"/>
      <c r="I11" s="285"/>
      <c r="J11" s="285"/>
      <c r="K11" s="283"/>
    </row>
    <row r="12" s="1" customFormat="1" ht="15" customHeight="1">
      <c r="B12" s="286"/>
      <c r="C12" s="287"/>
      <c r="D12" s="285"/>
      <c r="E12" s="285"/>
      <c r="F12" s="285"/>
      <c r="G12" s="285"/>
      <c r="H12" s="285"/>
      <c r="I12" s="285"/>
      <c r="J12" s="285"/>
      <c r="K12" s="283"/>
    </row>
    <row r="13" s="1" customFormat="1" ht="15" customHeight="1">
      <c r="B13" s="286"/>
      <c r="C13" s="287"/>
      <c r="D13" s="288" t="s">
        <v>970</v>
      </c>
      <c r="E13" s="285"/>
      <c r="F13" s="285"/>
      <c r="G13" s="285"/>
      <c r="H13" s="285"/>
      <c r="I13" s="285"/>
      <c r="J13" s="285"/>
      <c r="K13" s="283"/>
    </row>
    <row r="14" s="1" customFormat="1" ht="12.75" customHeight="1">
      <c r="B14" s="286"/>
      <c r="C14" s="287"/>
      <c r="D14" s="287"/>
      <c r="E14" s="287"/>
      <c r="F14" s="287"/>
      <c r="G14" s="287"/>
      <c r="H14" s="287"/>
      <c r="I14" s="287"/>
      <c r="J14" s="287"/>
      <c r="K14" s="283"/>
    </row>
    <row r="15" s="1" customFormat="1" ht="15" customHeight="1">
      <c r="B15" s="286"/>
      <c r="C15" s="287"/>
      <c r="D15" s="285" t="s">
        <v>971</v>
      </c>
      <c r="E15" s="285"/>
      <c r="F15" s="285"/>
      <c r="G15" s="285"/>
      <c r="H15" s="285"/>
      <c r="I15" s="285"/>
      <c r="J15" s="285"/>
      <c r="K15" s="283"/>
    </row>
    <row r="16" s="1" customFormat="1" ht="15" customHeight="1">
      <c r="B16" s="286"/>
      <c r="C16" s="287"/>
      <c r="D16" s="285" t="s">
        <v>972</v>
      </c>
      <c r="E16" s="285"/>
      <c r="F16" s="285"/>
      <c r="G16" s="285"/>
      <c r="H16" s="285"/>
      <c r="I16" s="285"/>
      <c r="J16" s="285"/>
      <c r="K16" s="283"/>
    </row>
    <row r="17" s="1" customFormat="1" ht="15" customHeight="1">
      <c r="B17" s="286"/>
      <c r="C17" s="287"/>
      <c r="D17" s="285" t="s">
        <v>973</v>
      </c>
      <c r="E17" s="285"/>
      <c r="F17" s="285"/>
      <c r="G17" s="285"/>
      <c r="H17" s="285"/>
      <c r="I17" s="285"/>
      <c r="J17" s="285"/>
      <c r="K17" s="283"/>
    </row>
    <row r="18" s="1" customFormat="1" ht="15" customHeight="1">
      <c r="B18" s="286"/>
      <c r="C18" s="287"/>
      <c r="D18" s="287"/>
      <c r="E18" s="289" t="s">
        <v>974</v>
      </c>
      <c r="F18" s="285" t="s">
        <v>975</v>
      </c>
      <c r="G18" s="285"/>
      <c r="H18" s="285"/>
      <c r="I18" s="285"/>
      <c r="J18" s="285"/>
      <c r="K18" s="283"/>
    </row>
    <row r="19" s="1" customFormat="1" ht="15" customHeight="1">
      <c r="B19" s="286"/>
      <c r="C19" s="287"/>
      <c r="D19" s="287"/>
      <c r="E19" s="289" t="s">
        <v>976</v>
      </c>
      <c r="F19" s="285" t="s">
        <v>977</v>
      </c>
      <c r="G19" s="285"/>
      <c r="H19" s="285"/>
      <c r="I19" s="285"/>
      <c r="J19" s="285"/>
      <c r="K19" s="283"/>
    </row>
    <row r="20" s="1" customFormat="1" ht="15" customHeight="1">
      <c r="B20" s="286"/>
      <c r="C20" s="287"/>
      <c r="D20" s="287"/>
      <c r="E20" s="289" t="s">
        <v>75</v>
      </c>
      <c r="F20" s="285" t="s">
        <v>978</v>
      </c>
      <c r="G20" s="285"/>
      <c r="H20" s="285"/>
      <c r="I20" s="285"/>
      <c r="J20" s="285"/>
      <c r="K20" s="283"/>
    </row>
    <row r="21" s="1" customFormat="1" ht="15" customHeight="1">
      <c r="B21" s="286"/>
      <c r="C21" s="287"/>
      <c r="D21" s="287"/>
      <c r="E21" s="289" t="s">
        <v>89</v>
      </c>
      <c r="F21" s="285" t="s">
        <v>979</v>
      </c>
      <c r="G21" s="285"/>
      <c r="H21" s="285"/>
      <c r="I21" s="285"/>
      <c r="J21" s="285"/>
      <c r="K21" s="283"/>
    </row>
    <row r="22" s="1" customFormat="1" ht="15" customHeight="1">
      <c r="B22" s="286"/>
      <c r="C22" s="287"/>
      <c r="D22" s="287"/>
      <c r="E22" s="289" t="s">
        <v>114</v>
      </c>
      <c r="F22" s="285" t="s">
        <v>115</v>
      </c>
      <c r="G22" s="285"/>
      <c r="H22" s="285"/>
      <c r="I22" s="285"/>
      <c r="J22" s="285"/>
      <c r="K22" s="283"/>
    </row>
    <row r="23" s="1" customFormat="1" ht="15" customHeight="1">
      <c r="B23" s="286"/>
      <c r="C23" s="287"/>
      <c r="D23" s="287"/>
      <c r="E23" s="289" t="s">
        <v>81</v>
      </c>
      <c r="F23" s="285" t="s">
        <v>980</v>
      </c>
      <c r="G23" s="285"/>
      <c r="H23" s="285"/>
      <c r="I23" s="285"/>
      <c r="J23" s="285"/>
      <c r="K23" s="283"/>
    </row>
    <row r="24" s="1" customFormat="1" ht="12.75" customHeight="1">
      <c r="B24" s="286"/>
      <c r="C24" s="287"/>
      <c r="D24" s="287"/>
      <c r="E24" s="287"/>
      <c r="F24" s="287"/>
      <c r="G24" s="287"/>
      <c r="H24" s="287"/>
      <c r="I24" s="287"/>
      <c r="J24" s="287"/>
      <c r="K24" s="283"/>
    </row>
    <row r="25" s="1" customFormat="1" ht="15" customHeight="1">
      <c r="B25" s="286"/>
      <c r="C25" s="285" t="s">
        <v>981</v>
      </c>
      <c r="D25" s="285"/>
      <c r="E25" s="285"/>
      <c r="F25" s="285"/>
      <c r="G25" s="285"/>
      <c r="H25" s="285"/>
      <c r="I25" s="285"/>
      <c r="J25" s="285"/>
      <c r="K25" s="283"/>
    </row>
    <row r="26" s="1" customFormat="1" ht="15" customHeight="1">
      <c r="B26" s="286"/>
      <c r="C26" s="285" t="s">
        <v>982</v>
      </c>
      <c r="D26" s="285"/>
      <c r="E26" s="285"/>
      <c r="F26" s="285"/>
      <c r="G26" s="285"/>
      <c r="H26" s="285"/>
      <c r="I26" s="285"/>
      <c r="J26" s="285"/>
      <c r="K26" s="283"/>
    </row>
    <row r="27" s="1" customFormat="1" ht="15" customHeight="1">
      <c r="B27" s="286"/>
      <c r="C27" s="285"/>
      <c r="D27" s="285" t="s">
        <v>983</v>
      </c>
      <c r="E27" s="285"/>
      <c r="F27" s="285"/>
      <c r="G27" s="285"/>
      <c r="H27" s="285"/>
      <c r="I27" s="285"/>
      <c r="J27" s="285"/>
      <c r="K27" s="283"/>
    </row>
    <row r="28" s="1" customFormat="1" ht="15" customHeight="1">
      <c r="B28" s="286"/>
      <c r="C28" s="287"/>
      <c r="D28" s="285" t="s">
        <v>984</v>
      </c>
      <c r="E28" s="285"/>
      <c r="F28" s="285"/>
      <c r="G28" s="285"/>
      <c r="H28" s="285"/>
      <c r="I28" s="285"/>
      <c r="J28" s="285"/>
      <c r="K28" s="283"/>
    </row>
    <row r="29" s="1" customFormat="1" ht="12.75" customHeight="1">
      <c r="B29" s="286"/>
      <c r="C29" s="287"/>
      <c r="D29" s="287"/>
      <c r="E29" s="287"/>
      <c r="F29" s="287"/>
      <c r="G29" s="287"/>
      <c r="H29" s="287"/>
      <c r="I29" s="287"/>
      <c r="J29" s="287"/>
      <c r="K29" s="283"/>
    </row>
    <row r="30" s="1" customFormat="1" ht="15" customHeight="1">
      <c r="B30" s="286"/>
      <c r="C30" s="287"/>
      <c r="D30" s="285" t="s">
        <v>985</v>
      </c>
      <c r="E30" s="285"/>
      <c r="F30" s="285"/>
      <c r="G30" s="285"/>
      <c r="H30" s="285"/>
      <c r="I30" s="285"/>
      <c r="J30" s="285"/>
      <c r="K30" s="283"/>
    </row>
    <row r="31" s="1" customFormat="1" ht="15" customHeight="1">
      <c r="B31" s="286"/>
      <c r="C31" s="287"/>
      <c r="D31" s="285" t="s">
        <v>986</v>
      </c>
      <c r="E31" s="285"/>
      <c r="F31" s="285"/>
      <c r="G31" s="285"/>
      <c r="H31" s="285"/>
      <c r="I31" s="285"/>
      <c r="J31" s="285"/>
      <c r="K31" s="283"/>
    </row>
    <row r="32" s="1" customFormat="1" ht="12.75" customHeight="1">
      <c r="B32" s="286"/>
      <c r="C32" s="287"/>
      <c r="D32" s="287"/>
      <c r="E32" s="287"/>
      <c r="F32" s="287"/>
      <c r="G32" s="287"/>
      <c r="H32" s="287"/>
      <c r="I32" s="287"/>
      <c r="J32" s="287"/>
      <c r="K32" s="283"/>
    </row>
    <row r="33" s="1" customFormat="1" ht="15" customHeight="1">
      <c r="B33" s="286"/>
      <c r="C33" s="287"/>
      <c r="D33" s="285" t="s">
        <v>987</v>
      </c>
      <c r="E33" s="285"/>
      <c r="F33" s="285"/>
      <c r="G33" s="285"/>
      <c r="H33" s="285"/>
      <c r="I33" s="285"/>
      <c r="J33" s="285"/>
      <c r="K33" s="283"/>
    </row>
    <row r="34" s="1" customFormat="1" ht="15" customHeight="1">
      <c r="B34" s="286"/>
      <c r="C34" s="287"/>
      <c r="D34" s="285" t="s">
        <v>988</v>
      </c>
      <c r="E34" s="285"/>
      <c r="F34" s="285"/>
      <c r="G34" s="285"/>
      <c r="H34" s="285"/>
      <c r="I34" s="285"/>
      <c r="J34" s="285"/>
      <c r="K34" s="283"/>
    </row>
    <row r="35" s="1" customFormat="1" ht="15" customHeight="1">
      <c r="B35" s="286"/>
      <c r="C35" s="287"/>
      <c r="D35" s="285" t="s">
        <v>989</v>
      </c>
      <c r="E35" s="285"/>
      <c r="F35" s="285"/>
      <c r="G35" s="285"/>
      <c r="H35" s="285"/>
      <c r="I35" s="285"/>
      <c r="J35" s="285"/>
      <c r="K35" s="283"/>
    </row>
    <row r="36" s="1" customFormat="1" ht="15" customHeight="1">
      <c r="B36" s="286"/>
      <c r="C36" s="287"/>
      <c r="D36" s="285"/>
      <c r="E36" s="288" t="s">
        <v>102</v>
      </c>
      <c r="F36" s="285"/>
      <c r="G36" s="285" t="s">
        <v>990</v>
      </c>
      <c r="H36" s="285"/>
      <c r="I36" s="285"/>
      <c r="J36" s="285"/>
      <c r="K36" s="283"/>
    </row>
    <row r="37" s="1" customFormat="1" ht="30.75" customHeight="1">
      <c r="B37" s="286"/>
      <c r="C37" s="287"/>
      <c r="D37" s="285"/>
      <c r="E37" s="288" t="s">
        <v>991</v>
      </c>
      <c r="F37" s="285"/>
      <c r="G37" s="285" t="s">
        <v>992</v>
      </c>
      <c r="H37" s="285"/>
      <c r="I37" s="285"/>
      <c r="J37" s="285"/>
      <c r="K37" s="283"/>
    </row>
    <row r="38" s="1" customFormat="1" ht="15" customHeight="1">
      <c r="B38" s="286"/>
      <c r="C38" s="287"/>
      <c r="D38" s="285"/>
      <c r="E38" s="288" t="s">
        <v>50</v>
      </c>
      <c r="F38" s="285"/>
      <c r="G38" s="285" t="s">
        <v>993</v>
      </c>
      <c r="H38" s="285"/>
      <c r="I38" s="285"/>
      <c r="J38" s="285"/>
      <c r="K38" s="283"/>
    </row>
    <row r="39" s="1" customFormat="1" ht="15" customHeight="1">
      <c r="B39" s="286"/>
      <c r="C39" s="287"/>
      <c r="D39" s="285"/>
      <c r="E39" s="288" t="s">
        <v>51</v>
      </c>
      <c r="F39" s="285"/>
      <c r="G39" s="285" t="s">
        <v>994</v>
      </c>
      <c r="H39" s="285"/>
      <c r="I39" s="285"/>
      <c r="J39" s="285"/>
      <c r="K39" s="283"/>
    </row>
    <row r="40" s="1" customFormat="1" ht="15" customHeight="1">
      <c r="B40" s="286"/>
      <c r="C40" s="287"/>
      <c r="D40" s="285"/>
      <c r="E40" s="288" t="s">
        <v>103</v>
      </c>
      <c r="F40" s="285"/>
      <c r="G40" s="285" t="s">
        <v>995</v>
      </c>
      <c r="H40" s="285"/>
      <c r="I40" s="285"/>
      <c r="J40" s="285"/>
      <c r="K40" s="283"/>
    </row>
    <row r="41" s="1" customFormat="1" ht="15" customHeight="1">
      <c r="B41" s="286"/>
      <c r="C41" s="287"/>
      <c r="D41" s="285"/>
      <c r="E41" s="288" t="s">
        <v>104</v>
      </c>
      <c r="F41" s="285"/>
      <c r="G41" s="285" t="s">
        <v>996</v>
      </c>
      <c r="H41" s="285"/>
      <c r="I41" s="285"/>
      <c r="J41" s="285"/>
      <c r="K41" s="283"/>
    </row>
    <row r="42" s="1" customFormat="1" ht="15" customHeight="1">
      <c r="B42" s="286"/>
      <c r="C42" s="287"/>
      <c r="D42" s="285"/>
      <c r="E42" s="288" t="s">
        <v>997</v>
      </c>
      <c r="F42" s="285"/>
      <c r="G42" s="285" t="s">
        <v>998</v>
      </c>
      <c r="H42" s="285"/>
      <c r="I42" s="285"/>
      <c r="J42" s="285"/>
      <c r="K42" s="283"/>
    </row>
    <row r="43" s="1" customFormat="1" ht="15" customHeight="1">
      <c r="B43" s="286"/>
      <c r="C43" s="287"/>
      <c r="D43" s="285"/>
      <c r="E43" s="288"/>
      <c r="F43" s="285"/>
      <c r="G43" s="285" t="s">
        <v>999</v>
      </c>
      <c r="H43" s="285"/>
      <c r="I43" s="285"/>
      <c r="J43" s="285"/>
      <c r="K43" s="283"/>
    </row>
    <row r="44" s="1" customFormat="1" ht="15" customHeight="1">
      <c r="B44" s="286"/>
      <c r="C44" s="287"/>
      <c r="D44" s="285"/>
      <c r="E44" s="288" t="s">
        <v>1000</v>
      </c>
      <c r="F44" s="285"/>
      <c r="G44" s="285" t="s">
        <v>1001</v>
      </c>
      <c r="H44" s="285"/>
      <c r="I44" s="285"/>
      <c r="J44" s="285"/>
      <c r="K44" s="283"/>
    </row>
    <row r="45" s="1" customFormat="1" ht="15" customHeight="1">
      <c r="B45" s="286"/>
      <c r="C45" s="287"/>
      <c r="D45" s="285"/>
      <c r="E45" s="288" t="s">
        <v>106</v>
      </c>
      <c r="F45" s="285"/>
      <c r="G45" s="285" t="s">
        <v>1002</v>
      </c>
      <c r="H45" s="285"/>
      <c r="I45" s="285"/>
      <c r="J45" s="285"/>
      <c r="K45" s="283"/>
    </row>
    <row r="46" s="1" customFormat="1" ht="12.75" customHeight="1">
      <c r="B46" s="286"/>
      <c r="C46" s="287"/>
      <c r="D46" s="285"/>
      <c r="E46" s="285"/>
      <c r="F46" s="285"/>
      <c r="G46" s="285"/>
      <c r="H46" s="285"/>
      <c r="I46" s="285"/>
      <c r="J46" s="285"/>
      <c r="K46" s="283"/>
    </row>
    <row r="47" s="1" customFormat="1" ht="15" customHeight="1">
      <c r="B47" s="286"/>
      <c r="C47" s="287"/>
      <c r="D47" s="285" t="s">
        <v>1003</v>
      </c>
      <c r="E47" s="285"/>
      <c r="F47" s="285"/>
      <c r="G47" s="285"/>
      <c r="H47" s="285"/>
      <c r="I47" s="285"/>
      <c r="J47" s="285"/>
      <c r="K47" s="283"/>
    </row>
    <row r="48" s="1" customFormat="1" ht="15" customHeight="1">
      <c r="B48" s="286"/>
      <c r="C48" s="287"/>
      <c r="D48" s="287"/>
      <c r="E48" s="285" t="s">
        <v>1004</v>
      </c>
      <c r="F48" s="285"/>
      <c r="G48" s="285"/>
      <c r="H48" s="285"/>
      <c r="I48" s="285"/>
      <c r="J48" s="285"/>
      <c r="K48" s="283"/>
    </row>
    <row r="49" s="1" customFormat="1" ht="15" customHeight="1">
      <c r="B49" s="286"/>
      <c r="C49" s="287"/>
      <c r="D49" s="287"/>
      <c r="E49" s="285" t="s">
        <v>1005</v>
      </c>
      <c r="F49" s="285"/>
      <c r="G49" s="285"/>
      <c r="H49" s="285"/>
      <c r="I49" s="285"/>
      <c r="J49" s="285"/>
      <c r="K49" s="283"/>
    </row>
    <row r="50" s="1" customFormat="1" ht="15" customHeight="1">
      <c r="B50" s="286"/>
      <c r="C50" s="287"/>
      <c r="D50" s="287"/>
      <c r="E50" s="285" t="s">
        <v>1006</v>
      </c>
      <c r="F50" s="285"/>
      <c r="G50" s="285"/>
      <c r="H50" s="285"/>
      <c r="I50" s="285"/>
      <c r="J50" s="285"/>
      <c r="K50" s="283"/>
    </row>
    <row r="51" s="1" customFormat="1" ht="15" customHeight="1">
      <c r="B51" s="286"/>
      <c r="C51" s="287"/>
      <c r="D51" s="285" t="s">
        <v>1007</v>
      </c>
      <c r="E51" s="285"/>
      <c r="F51" s="285"/>
      <c r="G51" s="285"/>
      <c r="H51" s="285"/>
      <c r="I51" s="285"/>
      <c r="J51" s="285"/>
      <c r="K51" s="283"/>
    </row>
    <row r="52" s="1" customFormat="1" ht="25.5" customHeight="1">
      <c r="B52" s="281"/>
      <c r="C52" s="282" t="s">
        <v>1008</v>
      </c>
      <c r="D52" s="282"/>
      <c r="E52" s="282"/>
      <c r="F52" s="282"/>
      <c r="G52" s="282"/>
      <c r="H52" s="282"/>
      <c r="I52" s="282"/>
      <c r="J52" s="282"/>
      <c r="K52" s="283"/>
    </row>
    <row r="53" s="1" customFormat="1" ht="5.25" customHeight="1">
      <c r="B53" s="281"/>
      <c r="C53" s="284"/>
      <c r="D53" s="284"/>
      <c r="E53" s="284"/>
      <c r="F53" s="284"/>
      <c r="G53" s="284"/>
      <c r="H53" s="284"/>
      <c r="I53" s="284"/>
      <c r="J53" s="284"/>
      <c r="K53" s="283"/>
    </row>
    <row r="54" s="1" customFormat="1" ht="15" customHeight="1">
      <c r="B54" s="281"/>
      <c r="C54" s="285" t="s">
        <v>1009</v>
      </c>
      <c r="D54" s="285"/>
      <c r="E54" s="285"/>
      <c r="F54" s="285"/>
      <c r="G54" s="285"/>
      <c r="H54" s="285"/>
      <c r="I54" s="285"/>
      <c r="J54" s="285"/>
      <c r="K54" s="283"/>
    </row>
    <row r="55" s="1" customFormat="1" ht="15" customHeight="1">
      <c r="B55" s="281"/>
      <c r="C55" s="285" t="s">
        <v>1010</v>
      </c>
      <c r="D55" s="285"/>
      <c r="E55" s="285"/>
      <c r="F55" s="285"/>
      <c r="G55" s="285"/>
      <c r="H55" s="285"/>
      <c r="I55" s="285"/>
      <c r="J55" s="285"/>
      <c r="K55" s="283"/>
    </row>
    <row r="56" s="1" customFormat="1" ht="12.75" customHeight="1">
      <c r="B56" s="281"/>
      <c r="C56" s="285"/>
      <c r="D56" s="285"/>
      <c r="E56" s="285"/>
      <c r="F56" s="285"/>
      <c r="G56" s="285"/>
      <c r="H56" s="285"/>
      <c r="I56" s="285"/>
      <c r="J56" s="285"/>
      <c r="K56" s="283"/>
    </row>
    <row r="57" s="1" customFormat="1" ht="15" customHeight="1">
      <c r="B57" s="281"/>
      <c r="C57" s="285" t="s">
        <v>1011</v>
      </c>
      <c r="D57" s="285"/>
      <c r="E57" s="285"/>
      <c r="F57" s="285"/>
      <c r="G57" s="285"/>
      <c r="H57" s="285"/>
      <c r="I57" s="285"/>
      <c r="J57" s="285"/>
      <c r="K57" s="283"/>
    </row>
    <row r="58" s="1" customFormat="1" ht="15" customHeight="1">
      <c r="B58" s="281"/>
      <c r="C58" s="287"/>
      <c r="D58" s="285" t="s">
        <v>1012</v>
      </c>
      <c r="E58" s="285"/>
      <c r="F58" s="285"/>
      <c r="G58" s="285"/>
      <c r="H58" s="285"/>
      <c r="I58" s="285"/>
      <c r="J58" s="285"/>
      <c r="K58" s="283"/>
    </row>
    <row r="59" s="1" customFormat="1" ht="15" customHeight="1">
      <c r="B59" s="281"/>
      <c r="C59" s="287"/>
      <c r="D59" s="285" t="s">
        <v>1013</v>
      </c>
      <c r="E59" s="285"/>
      <c r="F59" s="285"/>
      <c r="G59" s="285"/>
      <c r="H59" s="285"/>
      <c r="I59" s="285"/>
      <c r="J59" s="285"/>
      <c r="K59" s="283"/>
    </row>
    <row r="60" s="1" customFormat="1" ht="15" customHeight="1">
      <c r="B60" s="281"/>
      <c r="C60" s="287"/>
      <c r="D60" s="285" t="s">
        <v>1014</v>
      </c>
      <c r="E60" s="285"/>
      <c r="F60" s="285"/>
      <c r="G60" s="285"/>
      <c r="H60" s="285"/>
      <c r="I60" s="285"/>
      <c r="J60" s="285"/>
      <c r="K60" s="283"/>
    </row>
    <row r="61" s="1" customFormat="1" ht="15" customHeight="1">
      <c r="B61" s="281"/>
      <c r="C61" s="287"/>
      <c r="D61" s="285" t="s">
        <v>1015</v>
      </c>
      <c r="E61" s="285"/>
      <c r="F61" s="285"/>
      <c r="G61" s="285"/>
      <c r="H61" s="285"/>
      <c r="I61" s="285"/>
      <c r="J61" s="285"/>
      <c r="K61" s="283"/>
    </row>
    <row r="62" s="1" customFormat="1" ht="15" customHeight="1">
      <c r="B62" s="281"/>
      <c r="C62" s="287"/>
      <c r="D62" s="290" t="s">
        <v>1016</v>
      </c>
      <c r="E62" s="290"/>
      <c r="F62" s="290"/>
      <c r="G62" s="290"/>
      <c r="H62" s="290"/>
      <c r="I62" s="290"/>
      <c r="J62" s="290"/>
      <c r="K62" s="283"/>
    </row>
    <row r="63" s="1" customFormat="1" ht="15" customHeight="1">
      <c r="B63" s="281"/>
      <c r="C63" s="287"/>
      <c r="D63" s="285" t="s">
        <v>1017</v>
      </c>
      <c r="E63" s="285"/>
      <c r="F63" s="285"/>
      <c r="G63" s="285"/>
      <c r="H63" s="285"/>
      <c r="I63" s="285"/>
      <c r="J63" s="285"/>
      <c r="K63" s="283"/>
    </row>
    <row r="64" s="1" customFormat="1" ht="12.75" customHeight="1">
      <c r="B64" s="281"/>
      <c r="C64" s="287"/>
      <c r="D64" s="287"/>
      <c r="E64" s="291"/>
      <c r="F64" s="287"/>
      <c r="G64" s="287"/>
      <c r="H64" s="287"/>
      <c r="I64" s="287"/>
      <c r="J64" s="287"/>
      <c r="K64" s="283"/>
    </row>
    <row r="65" s="1" customFormat="1" ht="15" customHeight="1">
      <c r="B65" s="281"/>
      <c r="C65" s="287"/>
      <c r="D65" s="285" t="s">
        <v>1018</v>
      </c>
      <c r="E65" s="285"/>
      <c r="F65" s="285"/>
      <c r="G65" s="285"/>
      <c r="H65" s="285"/>
      <c r="I65" s="285"/>
      <c r="J65" s="285"/>
      <c r="K65" s="283"/>
    </row>
    <row r="66" s="1" customFormat="1" ht="15" customHeight="1">
      <c r="B66" s="281"/>
      <c r="C66" s="287"/>
      <c r="D66" s="290" t="s">
        <v>1019</v>
      </c>
      <c r="E66" s="290"/>
      <c r="F66" s="290"/>
      <c r="G66" s="290"/>
      <c r="H66" s="290"/>
      <c r="I66" s="290"/>
      <c r="J66" s="290"/>
      <c r="K66" s="283"/>
    </row>
    <row r="67" s="1" customFormat="1" ht="15" customHeight="1">
      <c r="B67" s="281"/>
      <c r="C67" s="287"/>
      <c r="D67" s="285" t="s">
        <v>1020</v>
      </c>
      <c r="E67" s="285"/>
      <c r="F67" s="285"/>
      <c r="G67" s="285"/>
      <c r="H67" s="285"/>
      <c r="I67" s="285"/>
      <c r="J67" s="285"/>
      <c r="K67" s="283"/>
    </row>
    <row r="68" s="1" customFormat="1" ht="15" customHeight="1">
      <c r="B68" s="281"/>
      <c r="C68" s="287"/>
      <c r="D68" s="285" t="s">
        <v>1021</v>
      </c>
      <c r="E68" s="285"/>
      <c r="F68" s="285"/>
      <c r="G68" s="285"/>
      <c r="H68" s="285"/>
      <c r="I68" s="285"/>
      <c r="J68" s="285"/>
      <c r="K68" s="283"/>
    </row>
    <row r="69" s="1" customFormat="1" ht="15" customHeight="1">
      <c r="B69" s="281"/>
      <c r="C69" s="287"/>
      <c r="D69" s="285" t="s">
        <v>1022</v>
      </c>
      <c r="E69" s="285"/>
      <c r="F69" s="285"/>
      <c r="G69" s="285"/>
      <c r="H69" s="285"/>
      <c r="I69" s="285"/>
      <c r="J69" s="285"/>
      <c r="K69" s="283"/>
    </row>
    <row r="70" s="1" customFormat="1" ht="15" customHeight="1">
      <c r="B70" s="281"/>
      <c r="C70" s="287"/>
      <c r="D70" s="285" t="s">
        <v>1023</v>
      </c>
      <c r="E70" s="285"/>
      <c r="F70" s="285"/>
      <c r="G70" s="285"/>
      <c r="H70" s="285"/>
      <c r="I70" s="285"/>
      <c r="J70" s="285"/>
      <c r="K70" s="283"/>
    </row>
    <row r="71" s="1" customFormat="1" ht="12.75" customHeight="1">
      <c r="B71" s="292"/>
      <c r="C71" s="293"/>
      <c r="D71" s="293"/>
      <c r="E71" s="293"/>
      <c r="F71" s="293"/>
      <c r="G71" s="293"/>
      <c r="H71" s="293"/>
      <c r="I71" s="293"/>
      <c r="J71" s="293"/>
      <c r="K71" s="294"/>
    </row>
    <row r="72" s="1" customFormat="1" ht="18.75" customHeight="1">
      <c r="B72" s="295"/>
      <c r="C72" s="295"/>
      <c r="D72" s="295"/>
      <c r="E72" s="295"/>
      <c r="F72" s="295"/>
      <c r="G72" s="295"/>
      <c r="H72" s="295"/>
      <c r="I72" s="295"/>
      <c r="J72" s="295"/>
      <c r="K72" s="296"/>
    </row>
    <row r="73" s="1" customFormat="1" ht="18.75" customHeight="1">
      <c r="B73" s="296"/>
      <c r="C73" s="296"/>
      <c r="D73" s="296"/>
      <c r="E73" s="296"/>
      <c r="F73" s="296"/>
      <c r="G73" s="296"/>
      <c r="H73" s="296"/>
      <c r="I73" s="296"/>
      <c r="J73" s="296"/>
      <c r="K73" s="296"/>
    </row>
    <row r="74" s="1" customFormat="1" ht="7.5" customHeight="1">
      <c r="B74" s="297"/>
      <c r="C74" s="298"/>
      <c r="D74" s="298"/>
      <c r="E74" s="298"/>
      <c r="F74" s="298"/>
      <c r="G74" s="298"/>
      <c r="H74" s="298"/>
      <c r="I74" s="298"/>
      <c r="J74" s="298"/>
      <c r="K74" s="299"/>
    </row>
    <row r="75" s="1" customFormat="1" ht="45" customHeight="1">
      <c r="B75" s="300"/>
      <c r="C75" s="301" t="s">
        <v>1024</v>
      </c>
      <c r="D75" s="301"/>
      <c r="E75" s="301"/>
      <c r="F75" s="301"/>
      <c r="G75" s="301"/>
      <c r="H75" s="301"/>
      <c r="I75" s="301"/>
      <c r="J75" s="301"/>
      <c r="K75" s="302"/>
    </row>
    <row r="76" s="1" customFormat="1" ht="17.25" customHeight="1">
      <c r="B76" s="300"/>
      <c r="C76" s="303" t="s">
        <v>1025</v>
      </c>
      <c r="D76" s="303"/>
      <c r="E76" s="303"/>
      <c r="F76" s="303" t="s">
        <v>1026</v>
      </c>
      <c r="G76" s="304"/>
      <c r="H76" s="303" t="s">
        <v>51</v>
      </c>
      <c r="I76" s="303" t="s">
        <v>54</v>
      </c>
      <c r="J76" s="303" t="s">
        <v>1027</v>
      </c>
      <c r="K76" s="302"/>
    </row>
    <row r="77" s="1" customFormat="1" ht="17.25" customHeight="1">
      <c r="B77" s="300"/>
      <c r="C77" s="305" t="s">
        <v>1028</v>
      </c>
      <c r="D77" s="305"/>
      <c r="E77" s="305"/>
      <c r="F77" s="306" t="s">
        <v>1029</v>
      </c>
      <c r="G77" s="307"/>
      <c r="H77" s="305"/>
      <c r="I77" s="305"/>
      <c r="J77" s="305" t="s">
        <v>1030</v>
      </c>
      <c r="K77" s="302"/>
    </row>
    <row r="78" s="1" customFormat="1" ht="5.25" customHeight="1">
      <c r="B78" s="300"/>
      <c r="C78" s="308"/>
      <c r="D78" s="308"/>
      <c r="E78" s="308"/>
      <c r="F78" s="308"/>
      <c r="G78" s="309"/>
      <c r="H78" s="308"/>
      <c r="I78" s="308"/>
      <c r="J78" s="308"/>
      <c r="K78" s="302"/>
    </row>
    <row r="79" s="1" customFormat="1" ht="15" customHeight="1">
      <c r="B79" s="300"/>
      <c r="C79" s="288" t="s">
        <v>50</v>
      </c>
      <c r="D79" s="310"/>
      <c r="E79" s="310"/>
      <c r="F79" s="311" t="s">
        <v>1031</v>
      </c>
      <c r="G79" s="312"/>
      <c r="H79" s="288" t="s">
        <v>1032</v>
      </c>
      <c r="I79" s="288" t="s">
        <v>1033</v>
      </c>
      <c r="J79" s="288">
        <v>20</v>
      </c>
      <c r="K79" s="302"/>
    </row>
    <row r="80" s="1" customFormat="1" ht="15" customHeight="1">
      <c r="B80" s="300"/>
      <c r="C80" s="288" t="s">
        <v>1034</v>
      </c>
      <c r="D80" s="288"/>
      <c r="E80" s="288"/>
      <c r="F80" s="311" t="s">
        <v>1031</v>
      </c>
      <c r="G80" s="312"/>
      <c r="H80" s="288" t="s">
        <v>1035</v>
      </c>
      <c r="I80" s="288" t="s">
        <v>1033</v>
      </c>
      <c r="J80" s="288">
        <v>120</v>
      </c>
      <c r="K80" s="302"/>
    </row>
    <row r="81" s="1" customFormat="1" ht="15" customHeight="1">
      <c r="B81" s="313"/>
      <c r="C81" s="288" t="s">
        <v>1036</v>
      </c>
      <c r="D81" s="288"/>
      <c r="E81" s="288"/>
      <c r="F81" s="311" t="s">
        <v>1037</v>
      </c>
      <c r="G81" s="312"/>
      <c r="H81" s="288" t="s">
        <v>1038</v>
      </c>
      <c r="I81" s="288" t="s">
        <v>1033</v>
      </c>
      <c r="J81" s="288">
        <v>50</v>
      </c>
      <c r="K81" s="302"/>
    </row>
    <row r="82" s="1" customFormat="1" ht="15" customHeight="1">
      <c r="B82" s="313"/>
      <c r="C82" s="288" t="s">
        <v>1039</v>
      </c>
      <c r="D82" s="288"/>
      <c r="E82" s="288"/>
      <c r="F82" s="311" t="s">
        <v>1031</v>
      </c>
      <c r="G82" s="312"/>
      <c r="H82" s="288" t="s">
        <v>1040</v>
      </c>
      <c r="I82" s="288" t="s">
        <v>1041</v>
      </c>
      <c r="J82" s="288"/>
      <c r="K82" s="302"/>
    </row>
    <row r="83" s="1" customFormat="1" ht="15" customHeight="1">
      <c r="B83" s="313"/>
      <c r="C83" s="314" t="s">
        <v>1042</v>
      </c>
      <c r="D83" s="314"/>
      <c r="E83" s="314"/>
      <c r="F83" s="315" t="s">
        <v>1037</v>
      </c>
      <c r="G83" s="314"/>
      <c r="H83" s="314" t="s">
        <v>1043</v>
      </c>
      <c r="I83" s="314" t="s">
        <v>1033</v>
      </c>
      <c r="J83" s="314">
        <v>15</v>
      </c>
      <c r="K83" s="302"/>
    </row>
    <row r="84" s="1" customFormat="1" ht="15" customHeight="1">
      <c r="B84" s="313"/>
      <c r="C84" s="314" t="s">
        <v>1044</v>
      </c>
      <c r="D84" s="314"/>
      <c r="E84" s="314"/>
      <c r="F84" s="315" t="s">
        <v>1037</v>
      </c>
      <c r="G84" s="314"/>
      <c r="H84" s="314" t="s">
        <v>1045</v>
      </c>
      <c r="I84" s="314" t="s">
        <v>1033</v>
      </c>
      <c r="J84" s="314">
        <v>15</v>
      </c>
      <c r="K84" s="302"/>
    </row>
    <row r="85" s="1" customFormat="1" ht="15" customHeight="1">
      <c r="B85" s="313"/>
      <c r="C85" s="314" t="s">
        <v>1046</v>
      </c>
      <c r="D85" s="314"/>
      <c r="E85" s="314"/>
      <c r="F85" s="315" t="s">
        <v>1037</v>
      </c>
      <c r="G85" s="314"/>
      <c r="H85" s="314" t="s">
        <v>1047</v>
      </c>
      <c r="I85" s="314" t="s">
        <v>1033</v>
      </c>
      <c r="J85" s="314">
        <v>20</v>
      </c>
      <c r="K85" s="302"/>
    </row>
    <row r="86" s="1" customFormat="1" ht="15" customHeight="1">
      <c r="B86" s="313"/>
      <c r="C86" s="314" t="s">
        <v>1048</v>
      </c>
      <c r="D86" s="314"/>
      <c r="E86" s="314"/>
      <c r="F86" s="315" t="s">
        <v>1037</v>
      </c>
      <c r="G86" s="314"/>
      <c r="H86" s="314" t="s">
        <v>1049</v>
      </c>
      <c r="I86" s="314" t="s">
        <v>1033</v>
      </c>
      <c r="J86" s="314">
        <v>20</v>
      </c>
      <c r="K86" s="302"/>
    </row>
    <row r="87" s="1" customFormat="1" ht="15" customHeight="1">
      <c r="B87" s="313"/>
      <c r="C87" s="288" t="s">
        <v>1050</v>
      </c>
      <c r="D87" s="288"/>
      <c r="E87" s="288"/>
      <c r="F87" s="311" t="s">
        <v>1037</v>
      </c>
      <c r="G87" s="312"/>
      <c r="H87" s="288" t="s">
        <v>1051</v>
      </c>
      <c r="I87" s="288" t="s">
        <v>1033</v>
      </c>
      <c r="J87" s="288">
        <v>50</v>
      </c>
      <c r="K87" s="302"/>
    </row>
    <row r="88" s="1" customFormat="1" ht="15" customHeight="1">
      <c r="B88" s="313"/>
      <c r="C88" s="288" t="s">
        <v>1052</v>
      </c>
      <c r="D88" s="288"/>
      <c r="E88" s="288"/>
      <c r="F88" s="311" t="s">
        <v>1037</v>
      </c>
      <c r="G88" s="312"/>
      <c r="H88" s="288" t="s">
        <v>1053</v>
      </c>
      <c r="I88" s="288" t="s">
        <v>1033</v>
      </c>
      <c r="J88" s="288">
        <v>20</v>
      </c>
      <c r="K88" s="302"/>
    </row>
    <row r="89" s="1" customFormat="1" ht="15" customHeight="1">
      <c r="B89" s="313"/>
      <c r="C89" s="288" t="s">
        <v>1054</v>
      </c>
      <c r="D89" s="288"/>
      <c r="E89" s="288"/>
      <c r="F89" s="311" t="s">
        <v>1037</v>
      </c>
      <c r="G89" s="312"/>
      <c r="H89" s="288" t="s">
        <v>1055</v>
      </c>
      <c r="I89" s="288" t="s">
        <v>1033</v>
      </c>
      <c r="J89" s="288">
        <v>20</v>
      </c>
      <c r="K89" s="302"/>
    </row>
    <row r="90" s="1" customFormat="1" ht="15" customHeight="1">
      <c r="B90" s="313"/>
      <c r="C90" s="288" t="s">
        <v>1056</v>
      </c>
      <c r="D90" s="288"/>
      <c r="E90" s="288"/>
      <c r="F90" s="311" t="s">
        <v>1037</v>
      </c>
      <c r="G90" s="312"/>
      <c r="H90" s="288" t="s">
        <v>1057</v>
      </c>
      <c r="I90" s="288" t="s">
        <v>1033</v>
      </c>
      <c r="J90" s="288">
        <v>50</v>
      </c>
      <c r="K90" s="302"/>
    </row>
    <row r="91" s="1" customFormat="1" ht="15" customHeight="1">
      <c r="B91" s="313"/>
      <c r="C91" s="288" t="s">
        <v>1058</v>
      </c>
      <c r="D91" s="288"/>
      <c r="E91" s="288"/>
      <c r="F91" s="311" t="s">
        <v>1037</v>
      </c>
      <c r="G91" s="312"/>
      <c r="H91" s="288" t="s">
        <v>1058</v>
      </c>
      <c r="I91" s="288" t="s">
        <v>1033</v>
      </c>
      <c r="J91" s="288">
        <v>50</v>
      </c>
      <c r="K91" s="302"/>
    </row>
    <row r="92" s="1" customFormat="1" ht="15" customHeight="1">
      <c r="B92" s="313"/>
      <c r="C92" s="288" t="s">
        <v>1059</v>
      </c>
      <c r="D92" s="288"/>
      <c r="E92" s="288"/>
      <c r="F92" s="311" t="s">
        <v>1037</v>
      </c>
      <c r="G92" s="312"/>
      <c r="H92" s="288" t="s">
        <v>1060</v>
      </c>
      <c r="I92" s="288" t="s">
        <v>1033</v>
      </c>
      <c r="J92" s="288">
        <v>255</v>
      </c>
      <c r="K92" s="302"/>
    </row>
    <row r="93" s="1" customFormat="1" ht="15" customHeight="1">
      <c r="B93" s="313"/>
      <c r="C93" s="288" t="s">
        <v>1061</v>
      </c>
      <c r="D93" s="288"/>
      <c r="E93" s="288"/>
      <c r="F93" s="311" t="s">
        <v>1031</v>
      </c>
      <c r="G93" s="312"/>
      <c r="H93" s="288" t="s">
        <v>1062</v>
      </c>
      <c r="I93" s="288" t="s">
        <v>1063</v>
      </c>
      <c r="J93" s="288"/>
      <c r="K93" s="302"/>
    </row>
    <row r="94" s="1" customFormat="1" ht="15" customHeight="1">
      <c r="B94" s="313"/>
      <c r="C94" s="288" t="s">
        <v>1064</v>
      </c>
      <c r="D94" s="288"/>
      <c r="E94" s="288"/>
      <c r="F94" s="311" t="s">
        <v>1031</v>
      </c>
      <c r="G94" s="312"/>
      <c r="H94" s="288" t="s">
        <v>1065</v>
      </c>
      <c r="I94" s="288" t="s">
        <v>1066</v>
      </c>
      <c r="J94" s="288"/>
      <c r="K94" s="302"/>
    </row>
    <row r="95" s="1" customFormat="1" ht="15" customHeight="1">
      <c r="B95" s="313"/>
      <c r="C95" s="288" t="s">
        <v>1067</v>
      </c>
      <c r="D95" s="288"/>
      <c r="E95" s="288"/>
      <c r="F95" s="311" t="s">
        <v>1031</v>
      </c>
      <c r="G95" s="312"/>
      <c r="H95" s="288" t="s">
        <v>1067</v>
      </c>
      <c r="I95" s="288" t="s">
        <v>1066</v>
      </c>
      <c r="J95" s="288"/>
      <c r="K95" s="302"/>
    </row>
    <row r="96" s="1" customFormat="1" ht="15" customHeight="1">
      <c r="B96" s="313"/>
      <c r="C96" s="288" t="s">
        <v>35</v>
      </c>
      <c r="D96" s="288"/>
      <c r="E96" s="288"/>
      <c r="F96" s="311" t="s">
        <v>1031</v>
      </c>
      <c r="G96" s="312"/>
      <c r="H96" s="288" t="s">
        <v>1068</v>
      </c>
      <c r="I96" s="288" t="s">
        <v>1066</v>
      </c>
      <c r="J96" s="288"/>
      <c r="K96" s="302"/>
    </row>
    <row r="97" s="1" customFormat="1" ht="15" customHeight="1">
      <c r="B97" s="313"/>
      <c r="C97" s="288" t="s">
        <v>45</v>
      </c>
      <c r="D97" s="288"/>
      <c r="E97" s="288"/>
      <c r="F97" s="311" t="s">
        <v>1031</v>
      </c>
      <c r="G97" s="312"/>
      <c r="H97" s="288" t="s">
        <v>1069</v>
      </c>
      <c r="I97" s="288" t="s">
        <v>1066</v>
      </c>
      <c r="J97" s="288"/>
      <c r="K97" s="302"/>
    </row>
    <row r="98" s="1" customFormat="1" ht="15" customHeight="1">
      <c r="B98" s="316"/>
      <c r="C98" s="317"/>
      <c r="D98" s="317"/>
      <c r="E98" s="317"/>
      <c r="F98" s="317"/>
      <c r="G98" s="317"/>
      <c r="H98" s="317"/>
      <c r="I98" s="317"/>
      <c r="J98" s="317"/>
      <c r="K98" s="318"/>
    </row>
    <row r="99" s="1" customFormat="1" ht="18.75" customHeight="1">
      <c r="B99" s="319"/>
      <c r="C99" s="320"/>
      <c r="D99" s="320"/>
      <c r="E99" s="320"/>
      <c r="F99" s="320"/>
      <c r="G99" s="320"/>
      <c r="H99" s="320"/>
      <c r="I99" s="320"/>
      <c r="J99" s="320"/>
      <c r="K99" s="319"/>
    </row>
    <row r="100" s="1" customFormat="1" ht="18.75" customHeight="1">
      <c r="B100" s="296"/>
      <c r="C100" s="296"/>
      <c r="D100" s="296"/>
      <c r="E100" s="296"/>
      <c r="F100" s="296"/>
      <c r="G100" s="296"/>
      <c r="H100" s="296"/>
      <c r="I100" s="296"/>
      <c r="J100" s="296"/>
      <c r="K100" s="296"/>
    </row>
    <row r="101" s="1" customFormat="1" ht="7.5" customHeight="1">
      <c r="B101" s="297"/>
      <c r="C101" s="298"/>
      <c r="D101" s="298"/>
      <c r="E101" s="298"/>
      <c r="F101" s="298"/>
      <c r="G101" s="298"/>
      <c r="H101" s="298"/>
      <c r="I101" s="298"/>
      <c r="J101" s="298"/>
      <c r="K101" s="299"/>
    </row>
    <row r="102" s="1" customFormat="1" ht="45" customHeight="1">
      <c r="B102" s="300"/>
      <c r="C102" s="301" t="s">
        <v>1070</v>
      </c>
      <c r="D102" s="301"/>
      <c r="E102" s="301"/>
      <c r="F102" s="301"/>
      <c r="G102" s="301"/>
      <c r="H102" s="301"/>
      <c r="I102" s="301"/>
      <c r="J102" s="301"/>
      <c r="K102" s="302"/>
    </row>
    <row r="103" s="1" customFormat="1" ht="17.25" customHeight="1">
      <c r="B103" s="300"/>
      <c r="C103" s="303" t="s">
        <v>1025</v>
      </c>
      <c r="D103" s="303"/>
      <c r="E103" s="303"/>
      <c r="F103" s="303" t="s">
        <v>1026</v>
      </c>
      <c r="G103" s="304"/>
      <c r="H103" s="303" t="s">
        <v>51</v>
      </c>
      <c r="I103" s="303" t="s">
        <v>54</v>
      </c>
      <c r="J103" s="303" t="s">
        <v>1027</v>
      </c>
      <c r="K103" s="302"/>
    </row>
    <row r="104" s="1" customFormat="1" ht="17.25" customHeight="1">
      <c r="B104" s="300"/>
      <c r="C104" s="305" t="s">
        <v>1028</v>
      </c>
      <c r="D104" s="305"/>
      <c r="E104" s="305"/>
      <c r="F104" s="306" t="s">
        <v>1029</v>
      </c>
      <c r="G104" s="307"/>
      <c r="H104" s="305"/>
      <c r="I104" s="305"/>
      <c r="J104" s="305" t="s">
        <v>1030</v>
      </c>
      <c r="K104" s="302"/>
    </row>
    <row r="105" s="1" customFormat="1" ht="5.25" customHeight="1">
      <c r="B105" s="300"/>
      <c r="C105" s="303"/>
      <c r="D105" s="303"/>
      <c r="E105" s="303"/>
      <c r="F105" s="303"/>
      <c r="G105" s="321"/>
      <c r="H105" s="303"/>
      <c r="I105" s="303"/>
      <c r="J105" s="303"/>
      <c r="K105" s="302"/>
    </row>
    <row r="106" s="1" customFormat="1" ht="15" customHeight="1">
      <c r="B106" s="300"/>
      <c r="C106" s="288" t="s">
        <v>50</v>
      </c>
      <c r="D106" s="310"/>
      <c r="E106" s="310"/>
      <c r="F106" s="311" t="s">
        <v>1031</v>
      </c>
      <c r="G106" s="288"/>
      <c r="H106" s="288" t="s">
        <v>1071</v>
      </c>
      <c r="I106" s="288" t="s">
        <v>1033</v>
      </c>
      <c r="J106" s="288">
        <v>20</v>
      </c>
      <c r="K106" s="302"/>
    </row>
    <row r="107" s="1" customFormat="1" ht="15" customHeight="1">
      <c r="B107" s="300"/>
      <c r="C107" s="288" t="s">
        <v>1034</v>
      </c>
      <c r="D107" s="288"/>
      <c r="E107" s="288"/>
      <c r="F107" s="311" t="s">
        <v>1031</v>
      </c>
      <c r="G107" s="288"/>
      <c r="H107" s="288" t="s">
        <v>1071</v>
      </c>
      <c r="I107" s="288" t="s">
        <v>1033</v>
      </c>
      <c r="J107" s="288">
        <v>120</v>
      </c>
      <c r="K107" s="302"/>
    </row>
    <row r="108" s="1" customFormat="1" ht="15" customHeight="1">
      <c r="B108" s="313"/>
      <c r="C108" s="288" t="s">
        <v>1036</v>
      </c>
      <c r="D108" s="288"/>
      <c r="E108" s="288"/>
      <c r="F108" s="311" t="s">
        <v>1037</v>
      </c>
      <c r="G108" s="288"/>
      <c r="H108" s="288" t="s">
        <v>1071</v>
      </c>
      <c r="I108" s="288" t="s">
        <v>1033</v>
      </c>
      <c r="J108" s="288">
        <v>50</v>
      </c>
      <c r="K108" s="302"/>
    </row>
    <row r="109" s="1" customFormat="1" ht="15" customHeight="1">
      <c r="B109" s="313"/>
      <c r="C109" s="288" t="s">
        <v>1039</v>
      </c>
      <c r="D109" s="288"/>
      <c r="E109" s="288"/>
      <c r="F109" s="311" t="s">
        <v>1031</v>
      </c>
      <c r="G109" s="288"/>
      <c r="H109" s="288" t="s">
        <v>1071</v>
      </c>
      <c r="I109" s="288" t="s">
        <v>1041</v>
      </c>
      <c r="J109" s="288"/>
      <c r="K109" s="302"/>
    </row>
    <row r="110" s="1" customFormat="1" ht="15" customHeight="1">
      <c r="B110" s="313"/>
      <c r="C110" s="288" t="s">
        <v>1050</v>
      </c>
      <c r="D110" s="288"/>
      <c r="E110" s="288"/>
      <c r="F110" s="311" t="s">
        <v>1037</v>
      </c>
      <c r="G110" s="288"/>
      <c r="H110" s="288" t="s">
        <v>1071</v>
      </c>
      <c r="I110" s="288" t="s">
        <v>1033</v>
      </c>
      <c r="J110" s="288">
        <v>50</v>
      </c>
      <c r="K110" s="302"/>
    </row>
    <row r="111" s="1" customFormat="1" ht="15" customHeight="1">
      <c r="B111" s="313"/>
      <c r="C111" s="288" t="s">
        <v>1058</v>
      </c>
      <c r="D111" s="288"/>
      <c r="E111" s="288"/>
      <c r="F111" s="311" t="s">
        <v>1037</v>
      </c>
      <c r="G111" s="288"/>
      <c r="H111" s="288" t="s">
        <v>1071</v>
      </c>
      <c r="I111" s="288" t="s">
        <v>1033</v>
      </c>
      <c r="J111" s="288">
        <v>50</v>
      </c>
      <c r="K111" s="302"/>
    </row>
    <row r="112" s="1" customFormat="1" ht="15" customHeight="1">
      <c r="B112" s="313"/>
      <c r="C112" s="288" t="s">
        <v>1056</v>
      </c>
      <c r="D112" s="288"/>
      <c r="E112" s="288"/>
      <c r="F112" s="311" t="s">
        <v>1037</v>
      </c>
      <c r="G112" s="288"/>
      <c r="H112" s="288" t="s">
        <v>1071</v>
      </c>
      <c r="I112" s="288" t="s">
        <v>1033</v>
      </c>
      <c r="J112" s="288">
        <v>50</v>
      </c>
      <c r="K112" s="302"/>
    </row>
    <row r="113" s="1" customFormat="1" ht="15" customHeight="1">
      <c r="B113" s="313"/>
      <c r="C113" s="288" t="s">
        <v>50</v>
      </c>
      <c r="D113" s="288"/>
      <c r="E113" s="288"/>
      <c r="F113" s="311" t="s">
        <v>1031</v>
      </c>
      <c r="G113" s="288"/>
      <c r="H113" s="288" t="s">
        <v>1072</v>
      </c>
      <c r="I113" s="288" t="s">
        <v>1033</v>
      </c>
      <c r="J113" s="288">
        <v>20</v>
      </c>
      <c r="K113" s="302"/>
    </row>
    <row r="114" s="1" customFormat="1" ht="15" customHeight="1">
      <c r="B114" s="313"/>
      <c r="C114" s="288" t="s">
        <v>1073</v>
      </c>
      <c r="D114" s="288"/>
      <c r="E114" s="288"/>
      <c r="F114" s="311" t="s">
        <v>1031</v>
      </c>
      <c r="G114" s="288"/>
      <c r="H114" s="288" t="s">
        <v>1074</v>
      </c>
      <c r="I114" s="288" t="s">
        <v>1033</v>
      </c>
      <c r="J114" s="288">
        <v>120</v>
      </c>
      <c r="K114" s="302"/>
    </row>
    <row r="115" s="1" customFormat="1" ht="15" customHeight="1">
      <c r="B115" s="313"/>
      <c r="C115" s="288" t="s">
        <v>35</v>
      </c>
      <c r="D115" s="288"/>
      <c r="E115" s="288"/>
      <c r="F115" s="311" t="s">
        <v>1031</v>
      </c>
      <c r="G115" s="288"/>
      <c r="H115" s="288" t="s">
        <v>1075</v>
      </c>
      <c r="I115" s="288" t="s">
        <v>1066</v>
      </c>
      <c r="J115" s="288"/>
      <c r="K115" s="302"/>
    </row>
    <row r="116" s="1" customFormat="1" ht="15" customHeight="1">
      <c r="B116" s="313"/>
      <c r="C116" s="288" t="s">
        <v>45</v>
      </c>
      <c r="D116" s="288"/>
      <c r="E116" s="288"/>
      <c r="F116" s="311" t="s">
        <v>1031</v>
      </c>
      <c r="G116" s="288"/>
      <c r="H116" s="288" t="s">
        <v>1076</v>
      </c>
      <c r="I116" s="288" t="s">
        <v>1066</v>
      </c>
      <c r="J116" s="288"/>
      <c r="K116" s="302"/>
    </row>
    <row r="117" s="1" customFormat="1" ht="15" customHeight="1">
      <c r="B117" s="313"/>
      <c r="C117" s="288" t="s">
        <v>54</v>
      </c>
      <c r="D117" s="288"/>
      <c r="E117" s="288"/>
      <c r="F117" s="311" t="s">
        <v>1031</v>
      </c>
      <c r="G117" s="288"/>
      <c r="H117" s="288" t="s">
        <v>1077</v>
      </c>
      <c r="I117" s="288" t="s">
        <v>1078</v>
      </c>
      <c r="J117" s="288"/>
      <c r="K117" s="302"/>
    </row>
    <row r="118" s="1" customFormat="1" ht="15" customHeight="1">
      <c r="B118" s="316"/>
      <c r="C118" s="322"/>
      <c r="D118" s="322"/>
      <c r="E118" s="322"/>
      <c r="F118" s="322"/>
      <c r="G118" s="322"/>
      <c r="H118" s="322"/>
      <c r="I118" s="322"/>
      <c r="J118" s="322"/>
      <c r="K118" s="318"/>
    </row>
    <row r="119" s="1" customFormat="1" ht="18.75" customHeight="1">
      <c r="B119" s="323"/>
      <c r="C119" s="324"/>
      <c r="D119" s="324"/>
      <c r="E119" s="324"/>
      <c r="F119" s="325"/>
      <c r="G119" s="324"/>
      <c r="H119" s="324"/>
      <c r="I119" s="324"/>
      <c r="J119" s="324"/>
      <c r="K119" s="323"/>
    </row>
    <row r="120" s="1" customFormat="1" ht="18.75" customHeight="1">
      <c r="B120" s="296"/>
      <c r="C120" s="296"/>
      <c r="D120" s="296"/>
      <c r="E120" s="296"/>
      <c r="F120" s="296"/>
      <c r="G120" s="296"/>
      <c r="H120" s="296"/>
      <c r="I120" s="296"/>
      <c r="J120" s="296"/>
      <c r="K120" s="296"/>
    </row>
    <row r="121" s="1" customFormat="1" ht="7.5" customHeight="1">
      <c r="B121" s="326"/>
      <c r="C121" s="327"/>
      <c r="D121" s="327"/>
      <c r="E121" s="327"/>
      <c r="F121" s="327"/>
      <c r="G121" s="327"/>
      <c r="H121" s="327"/>
      <c r="I121" s="327"/>
      <c r="J121" s="327"/>
      <c r="K121" s="328"/>
    </row>
    <row r="122" s="1" customFormat="1" ht="45" customHeight="1">
      <c r="B122" s="329"/>
      <c r="C122" s="279" t="s">
        <v>1079</v>
      </c>
      <c r="D122" s="279"/>
      <c r="E122" s="279"/>
      <c r="F122" s="279"/>
      <c r="G122" s="279"/>
      <c r="H122" s="279"/>
      <c r="I122" s="279"/>
      <c r="J122" s="279"/>
      <c r="K122" s="330"/>
    </row>
    <row r="123" s="1" customFormat="1" ht="17.25" customHeight="1">
      <c r="B123" s="331"/>
      <c r="C123" s="303" t="s">
        <v>1025</v>
      </c>
      <c r="D123" s="303"/>
      <c r="E123" s="303"/>
      <c r="F123" s="303" t="s">
        <v>1026</v>
      </c>
      <c r="G123" s="304"/>
      <c r="H123" s="303" t="s">
        <v>51</v>
      </c>
      <c r="I123" s="303" t="s">
        <v>54</v>
      </c>
      <c r="J123" s="303" t="s">
        <v>1027</v>
      </c>
      <c r="K123" s="332"/>
    </row>
    <row r="124" s="1" customFormat="1" ht="17.25" customHeight="1">
      <c r="B124" s="331"/>
      <c r="C124" s="305" t="s">
        <v>1028</v>
      </c>
      <c r="D124" s="305"/>
      <c r="E124" s="305"/>
      <c r="F124" s="306" t="s">
        <v>1029</v>
      </c>
      <c r="G124" s="307"/>
      <c r="H124" s="305"/>
      <c r="I124" s="305"/>
      <c r="J124" s="305" t="s">
        <v>1030</v>
      </c>
      <c r="K124" s="332"/>
    </row>
    <row r="125" s="1" customFormat="1" ht="5.25" customHeight="1">
      <c r="B125" s="333"/>
      <c r="C125" s="308"/>
      <c r="D125" s="308"/>
      <c r="E125" s="308"/>
      <c r="F125" s="308"/>
      <c r="G125" s="334"/>
      <c r="H125" s="308"/>
      <c r="I125" s="308"/>
      <c r="J125" s="308"/>
      <c r="K125" s="335"/>
    </row>
    <row r="126" s="1" customFormat="1" ht="15" customHeight="1">
      <c r="B126" s="333"/>
      <c r="C126" s="288" t="s">
        <v>1034</v>
      </c>
      <c r="D126" s="310"/>
      <c r="E126" s="310"/>
      <c r="F126" s="311" t="s">
        <v>1031</v>
      </c>
      <c r="G126" s="288"/>
      <c r="H126" s="288" t="s">
        <v>1071</v>
      </c>
      <c r="I126" s="288" t="s">
        <v>1033</v>
      </c>
      <c r="J126" s="288">
        <v>120</v>
      </c>
      <c r="K126" s="336"/>
    </row>
    <row r="127" s="1" customFormat="1" ht="15" customHeight="1">
      <c r="B127" s="333"/>
      <c r="C127" s="288" t="s">
        <v>1080</v>
      </c>
      <c r="D127" s="288"/>
      <c r="E127" s="288"/>
      <c r="F127" s="311" t="s">
        <v>1031</v>
      </c>
      <c r="G127" s="288"/>
      <c r="H127" s="288" t="s">
        <v>1081</v>
      </c>
      <c r="I127" s="288" t="s">
        <v>1033</v>
      </c>
      <c r="J127" s="288" t="s">
        <v>1082</v>
      </c>
      <c r="K127" s="336"/>
    </row>
    <row r="128" s="1" customFormat="1" ht="15" customHeight="1">
      <c r="B128" s="333"/>
      <c r="C128" s="288" t="s">
        <v>81</v>
      </c>
      <c r="D128" s="288"/>
      <c r="E128" s="288"/>
      <c r="F128" s="311" t="s">
        <v>1031</v>
      </c>
      <c r="G128" s="288"/>
      <c r="H128" s="288" t="s">
        <v>1083</v>
      </c>
      <c r="I128" s="288" t="s">
        <v>1033</v>
      </c>
      <c r="J128" s="288" t="s">
        <v>1082</v>
      </c>
      <c r="K128" s="336"/>
    </row>
    <row r="129" s="1" customFormat="1" ht="15" customHeight="1">
      <c r="B129" s="333"/>
      <c r="C129" s="288" t="s">
        <v>1042</v>
      </c>
      <c r="D129" s="288"/>
      <c r="E129" s="288"/>
      <c r="F129" s="311" t="s">
        <v>1037</v>
      </c>
      <c r="G129" s="288"/>
      <c r="H129" s="288" t="s">
        <v>1043</v>
      </c>
      <c r="I129" s="288" t="s">
        <v>1033</v>
      </c>
      <c r="J129" s="288">
        <v>15</v>
      </c>
      <c r="K129" s="336"/>
    </row>
    <row r="130" s="1" customFormat="1" ht="15" customHeight="1">
      <c r="B130" s="333"/>
      <c r="C130" s="314" t="s">
        <v>1044</v>
      </c>
      <c r="D130" s="314"/>
      <c r="E130" s="314"/>
      <c r="F130" s="315" t="s">
        <v>1037</v>
      </c>
      <c r="G130" s="314"/>
      <c r="H130" s="314" t="s">
        <v>1045</v>
      </c>
      <c r="I130" s="314" t="s">
        <v>1033</v>
      </c>
      <c r="J130" s="314">
        <v>15</v>
      </c>
      <c r="K130" s="336"/>
    </row>
    <row r="131" s="1" customFormat="1" ht="15" customHeight="1">
      <c r="B131" s="333"/>
      <c r="C131" s="314" t="s">
        <v>1046</v>
      </c>
      <c r="D131" s="314"/>
      <c r="E131" s="314"/>
      <c r="F131" s="315" t="s">
        <v>1037</v>
      </c>
      <c r="G131" s="314"/>
      <c r="H131" s="314" t="s">
        <v>1047</v>
      </c>
      <c r="I131" s="314" t="s">
        <v>1033</v>
      </c>
      <c r="J131" s="314">
        <v>20</v>
      </c>
      <c r="K131" s="336"/>
    </row>
    <row r="132" s="1" customFormat="1" ht="15" customHeight="1">
      <c r="B132" s="333"/>
      <c r="C132" s="314" t="s">
        <v>1048</v>
      </c>
      <c r="D132" s="314"/>
      <c r="E132" s="314"/>
      <c r="F132" s="315" t="s">
        <v>1037</v>
      </c>
      <c r="G132" s="314"/>
      <c r="H132" s="314" t="s">
        <v>1049</v>
      </c>
      <c r="I132" s="314" t="s">
        <v>1033</v>
      </c>
      <c r="J132" s="314">
        <v>20</v>
      </c>
      <c r="K132" s="336"/>
    </row>
    <row r="133" s="1" customFormat="1" ht="15" customHeight="1">
      <c r="B133" s="333"/>
      <c r="C133" s="288" t="s">
        <v>1036</v>
      </c>
      <c r="D133" s="288"/>
      <c r="E133" s="288"/>
      <c r="F133" s="311" t="s">
        <v>1037</v>
      </c>
      <c r="G133" s="288"/>
      <c r="H133" s="288" t="s">
        <v>1071</v>
      </c>
      <c r="I133" s="288" t="s">
        <v>1033</v>
      </c>
      <c r="J133" s="288">
        <v>50</v>
      </c>
      <c r="K133" s="336"/>
    </row>
    <row r="134" s="1" customFormat="1" ht="15" customHeight="1">
      <c r="B134" s="333"/>
      <c r="C134" s="288" t="s">
        <v>1050</v>
      </c>
      <c r="D134" s="288"/>
      <c r="E134" s="288"/>
      <c r="F134" s="311" t="s">
        <v>1037</v>
      </c>
      <c r="G134" s="288"/>
      <c r="H134" s="288" t="s">
        <v>1071</v>
      </c>
      <c r="I134" s="288" t="s">
        <v>1033</v>
      </c>
      <c r="J134" s="288">
        <v>50</v>
      </c>
      <c r="K134" s="336"/>
    </row>
    <row r="135" s="1" customFormat="1" ht="15" customHeight="1">
      <c r="B135" s="333"/>
      <c r="C135" s="288" t="s">
        <v>1056</v>
      </c>
      <c r="D135" s="288"/>
      <c r="E135" s="288"/>
      <c r="F135" s="311" t="s">
        <v>1037</v>
      </c>
      <c r="G135" s="288"/>
      <c r="H135" s="288" t="s">
        <v>1071</v>
      </c>
      <c r="I135" s="288" t="s">
        <v>1033</v>
      </c>
      <c r="J135" s="288">
        <v>50</v>
      </c>
      <c r="K135" s="336"/>
    </row>
    <row r="136" s="1" customFormat="1" ht="15" customHeight="1">
      <c r="B136" s="333"/>
      <c r="C136" s="288" t="s">
        <v>1058</v>
      </c>
      <c r="D136" s="288"/>
      <c r="E136" s="288"/>
      <c r="F136" s="311" t="s">
        <v>1037</v>
      </c>
      <c r="G136" s="288"/>
      <c r="H136" s="288" t="s">
        <v>1071</v>
      </c>
      <c r="I136" s="288" t="s">
        <v>1033</v>
      </c>
      <c r="J136" s="288">
        <v>50</v>
      </c>
      <c r="K136" s="336"/>
    </row>
    <row r="137" s="1" customFormat="1" ht="15" customHeight="1">
      <c r="B137" s="333"/>
      <c r="C137" s="288" t="s">
        <v>1059</v>
      </c>
      <c r="D137" s="288"/>
      <c r="E137" s="288"/>
      <c r="F137" s="311" t="s">
        <v>1037</v>
      </c>
      <c r="G137" s="288"/>
      <c r="H137" s="288" t="s">
        <v>1084</v>
      </c>
      <c r="I137" s="288" t="s">
        <v>1033</v>
      </c>
      <c r="J137" s="288">
        <v>255</v>
      </c>
      <c r="K137" s="336"/>
    </row>
    <row r="138" s="1" customFormat="1" ht="15" customHeight="1">
      <c r="B138" s="333"/>
      <c r="C138" s="288" t="s">
        <v>1061</v>
      </c>
      <c r="D138" s="288"/>
      <c r="E138" s="288"/>
      <c r="F138" s="311" t="s">
        <v>1031</v>
      </c>
      <c r="G138" s="288"/>
      <c r="H138" s="288" t="s">
        <v>1085</v>
      </c>
      <c r="I138" s="288" t="s">
        <v>1063</v>
      </c>
      <c r="J138" s="288"/>
      <c r="K138" s="336"/>
    </row>
    <row r="139" s="1" customFormat="1" ht="15" customHeight="1">
      <c r="B139" s="333"/>
      <c r="C139" s="288" t="s">
        <v>1064</v>
      </c>
      <c r="D139" s="288"/>
      <c r="E139" s="288"/>
      <c r="F139" s="311" t="s">
        <v>1031</v>
      </c>
      <c r="G139" s="288"/>
      <c r="H139" s="288" t="s">
        <v>1086</v>
      </c>
      <c r="I139" s="288" t="s">
        <v>1066</v>
      </c>
      <c r="J139" s="288"/>
      <c r="K139" s="336"/>
    </row>
    <row r="140" s="1" customFormat="1" ht="15" customHeight="1">
      <c r="B140" s="333"/>
      <c r="C140" s="288" t="s">
        <v>1067</v>
      </c>
      <c r="D140" s="288"/>
      <c r="E140" s="288"/>
      <c r="F140" s="311" t="s">
        <v>1031</v>
      </c>
      <c r="G140" s="288"/>
      <c r="H140" s="288" t="s">
        <v>1067</v>
      </c>
      <c r="I140" s="288" t="s">
        <v>1066</v>
      </c>
      <c r="J140" s="288"/>
      <c r="K140" s="336"/>
    </row>
    <row r="141" s="1" customFormat="1" ht="15" customHeight="1">
      <c r="B141" s="333"/>
      <c r="C141" s="288" t="s">
        <v>35</v>
      </c>
      <c r="D141" s="288"/>
      <c r="E141" s="288"/>
      <c r="F141" s="311" t="s">
        <v>1031</v>
      </c>
      <c r="G141" s="288"/>
      <c r="H141" s="288" t="s">
        <v>1087</v>
      </c>
      <c r="I141" s="288" t="s">
        <v>1066</v>
      </c>
      <c r="J141" s="288"/>
      <c r="K141" s="336"/>
    </row>
    <row r="142" s="1" customFormat="1" ht="15" customHeight="1">
      <c r="B142" s="333"/>
      <c r="C142" s="288" t="s">
        <v>1088</v>
      </c>
      <c r="D142" s="288"/>
      <c r="E142" s="288"/>
      <c r="F142" s="311" t="s">
        <v>1031</v>
      </c>
      <c r="G142" s="288"/>
      <c r="H142" s="288" t="s">
        <v>1089</v>
      </c>
      <c r="I142" s="288" t="s">
        <v>1066</v>
      </c>
      <c r="J142" s="288"/>
      <c r="K142" s="336"/>
    </row>
    <row r="143" s="1" customFormat="1" ht="15" customHeight="1">
      <c r="B143" s="337"/>
      <c r="C143" s="338"/>
      <c r="D143" s="338"/>
      <c r="E143" s="338"/>
      <c r="F143" s="338"/>
      <c r="G143" s="338"/>
      <c r="H143" s="338"/>
      <c r="I143" s="338"/>
      <c r="J143" s="338"/>
      <c r="K143" s="339"/>
    </row>
    <row r="144" s="1" customFormat="1" ht="18.75" customHeight="1">
      <c r="B144" s="324"/>
      <c r="C144" s="324"/>
      <c r="D144" s="324"/>
      <c r="E144" s="324"/>
      <c r="F144" s="325"/>
      <c r="G144" s="324"/>
      <c r="H144" s="324"/>
      <c r="I144" s="324"/>
      <c r="J144" s="324"/>
      <c r="K144" s="324"/>
    </row>
    <row r="145" s="1" customFormat="1" ht="18.75" customHeight="1">
      <c r="B145" s="296"/>
      <c r="C145" s="296"/>
      <c r="D145" s="296"/>
      <c r="E145" s="296"/>
      <c r="F145" s="296"/>
      <c r="G145" s="296"/>
      <c r="H145" s="296"/>
      <c r="I145" s="296"/>
      <c r="J145" s="296"/>
      <c r="K145" s="296"/>
    </row>
    <row r="146" s="1" customFormat="1" ht="7.5" customHeight="1">
      <c r="B146" s="297"/>
      <c r="C146" s="298"/>
      <c r="D146" s="298"/>
      <c r="E146" s="298"/>
      <c r="F146" s="298"/>
      <c r="G146" s="298"/>
      <c r="H146" s="298"/>
      <c r="I146" s="298"/>
      <c r="J146" s="298"/>
      <c r="K146" s="299"/>
    </row>
    <row r="147" s="1" customFormat="1" ht="45" customHeight="1">
      <c r="B147" s="300"/>
      <c r="C147" s="301" t="s">
        <v>1090</v>
      </c>
      <c r="D147" s="301"/>
      <c r="E147" s="301"/>
      <c r="F147" s="301"/>
      <c r="G147" s="301"/>
      <c r="H147" s="301"/>
      <c r="I147" s="301"/>
      <c r="J147" s="301"/>
      <c r="K147" s="302"/>
    </row>
    <row r="148" s="1" customFormat="1" ht="17.25" customHeight="1">
      <c r="B148" s="300"/>
      <c r="C148" s="303" t="s">
        <v>1025</v>
      </c>
      <c r="D148" s="303"/>
      <c r="E148" s="303"/>
      <c r="F148" s="303" t="s">
        <v>1026</v>
      </c>
      <c r="G148" s="304"/>
      <c r="H148" s="303" t="s">
        <v>51</v>
      </c>
      <c r="I148" s="303" t="s">
        <v>54</v>
      </c>
      <c r="J148" s="303" t="s">
        <v>1027</v>
      </c>
      <c r="K148" s="302"/>
    </row>
    <row r="149" s="1" customFormat="1" ht="17.25" customHeight="1">
      <c r="B149" s="300"/>
      <c r="C149" s="305" t="s">
        <v>1028</v>
      </c>
      <c r="D149" s="305"/>
      <c r="E149" s="305"/>
      <c r="F149" s="306" t="s">
        <v>1029</v>
      </c>
      <c r="G149" s="307"/>
      <c r="H149" s="305"/>
      <c r="I149" s="305"/>
      <c r="J149" s="305" t="s">
        <v>1030</v>
      </c>
      <c r="K149" s="302"/>
    </row>
    <row r="150" s="1" customFormat="1" ht="5.25" customHeight="1">
      <c r="B150" s="313"/>
      <c r="C150" s="308"/>
      <c r="D150" s="308"/>
      <c r="E150" s="308"/>
      <c r="F150" s="308"/>
      <c r="G150" s="309"/>
      <c r="H150" s="308"/>
      <c r="I150" s="308"/>
      <c r="J150" s="308"/>
      <c r="K150" s="336"/>
    </row>
    <row r="151" s="1" customFormat="1" ht="15" customHeight="1">
      <c r="B151" s="313"/>
      <c r="C151" s="340" t="s">
        <v>1034</v>
      </c>
      <c r="D151" s="288"/>
      <c r="E151" s="288"/>
      <c r="F151" s="341" t="s">
        <v>1031</v>
      </c>
      <c r="G151" s="288"/>
      <c r="H151" s="340" t="s">
        <v>1071</v>
      </c>
      <c r="I151" s="340" t="s">
        <v>1033</v>
      </c>
      <c r="J151" s="340">
        <v>120</v>
      </c>
      <c r="K151" s="336"/>
    </row>
    <row r="152" s="1" customFormat="1" ht="15" customHeight="1">
      <c r="B152" s="313"/>
      <c r="C152" s="340" t="s">
        <v>1080</v>
      </c>
      <c r="D152" s="288"/>
      <c r="E152" s="288"/>
      <c r="F152" s="341" t="s">
        <v>1031</v>
      </c>
      <c r="G152" s="288"/>
      <c r="H152" s="340" t="s">
        <v>1091</v>
      </c>
      <c r="I152" s="340" t="s">
        <v>1033</v>
      </c>
      <c r="J152" s="340" t="s">
        <v>1082</v>
      </c>
      <c r="K152" s="336"/>
    </row>
    <row r="153" s="1" customFormat="1" ht="15" customHeight="1">
      <c r="B153" s="313"/>
      <c r="C153" s="340" t="s">
        <v>81</v>
      </c>
      <c r="D153" s="288"/>
      <c r="E153" s="288"/>
      <c r="F153" s="341" t="s">
        <v>1031</v>
      </c>
      <c r="G153" s="288"/>
      <c r="H153" s="340" t="s">
        <v>1092</v>
      </c>
      <c r="I153" s="340" t="s">
        <v>1033</v>
      </c>
      <c r="J153" s="340" t="s">
        <v>1082</v>
      </c>
      <c r="K153" s="336"/>
    </row>
    <row r="154" s="1" customFormat="1" ht="15" customHeight="1">
      <c r="B154" s="313"/>
      <c r="C154" s="340" t="s">
        <v>1036</v>
      </c>
      <c r="D154" s="288"/>
      <c r="E154" s="288"/>
      <c r="F154" s="341" t="s">
        <v>1037</v>
      </c>
      <c r="G154" s="288"/>
      <c r="H154" s="340" t="s">
        <v>1071</v>
      </c>
      <c r="I154" s="340" t="s">
        <v>1033</v>
      </c>
      <c r="J154" s="340">
        <v>50</v>
      </c>
      <c r="K154" s="336"/>
    </row>
    <row r="155" s="1" customFormat="1" ht="15" customHeight="1">
      <c r="B155" s="313"/>
      <c r="C155" s="340" t="s">
        <v>1039</v>
      </c>
      <c r="D155" s="288"/>
      <c r="E155" s="288"/>
      <c r="F155" s="341" t="s">
        <v>1031</v>
      </c>
      <c r="G155" s="288"/>
      <c r="H155" s="340" t="s">
        <v>1071</v>
      </c>
      <c r="I155" s="340" t="s">
        <v>1041</v>
      </c>
      <c r="J155" s="340"/>
      <c r="K155" s="336"/>
    </row>
    <row r="156" s="1" customFormat="1" ht="15" customHeight="1">
      <c r="B156" s="313"/>
      <c r="C156" s="340" t="s">
        <v>1050</v>
      </c>
      <c r="D156" s="288"/>
      <c r="E156" s="288"/>
      <c r="F156" s="341" t="s">
        <v>1037</v>
      </c>
      <c r="G156" s="288"/>
      <c r="H156" s="340" t="s">
        <v>1071</v>
      </c>
      <c r="I156" s="340" t="s">
        <v>1033</v>
      </c>
      <c r="J156" s="340">
        <v>50</v>
      </c>
      <c r="K156" s="336"/>
    </row>
    <row r="157" s="1" customFormat="1" ht="15" customHeight="1">
      <c r="B157" s="313"/>
      <c r="C157" s="340" t="s">
        <v>1058</v>
      </c>
      <c r="D157" s="288"/>
      <c r="E157" s="288"/>
      <c r="F157" s="341" t="s">
        <v>1037</v>
      </c>
      <c r="G157" s="288"/>
      <c r="H157" s="340" t="s">
        <v>1071</v>
      </c>
      <c r="I157" s="340" t="s">
        <v>1033</v>
      </c>
      <c r="J157" s="340">
        <v>50</v>
      </c>
      <c r="K157" s="336"/>
    </row>
    <row r="158" s="1" customFormat="1" ht="15" customHeight="1">
      <c r="B158" s="313"/>
      <c r="C158" s="340" t="s">
        <v>1056</v>
      </c>
      <c r="D158" s="288"/>
      <c r="E158" s="288"/>
      <c r="F158" s="341" t="s">
        <v>1037</v>
      </c>
      <c r="G158" s="288"/>
      <c r="H158" s="340" t="s">
        <v>1071</v>
      </c>
      <c r="I158" s="340" t="s">
        <v>1033</v>
      </c>
      <c r="J158" s="340">
        <v>50</v>
      </c>
      <c r="K158" s="336"/>
    </row>
    <row r="159" s="1" customFormat="1" ht="15" customHeight="1">
      <c r="B159" s="313"/>
      <c r="C159" s="340" t="s">
        <v>97</v>
      </c>
      <c r="D159" s="288"/>
      <c r="E159" s="288"/>
      <c r="F159" s="341" t="s">
        <v>1031</v>
      </c>
      <c r="G159" s="288"/>
      <c r="H159" s="340" t="s">
        <v>1093</v>
      </c>
      <c r="I159" s="340" t="s">
        <v>1033</v>
      </c>
      <c r="J159" s="340" t="s">
        <v>1094</v>
      </c>
      <c r="K159" s="336"/>
    </row>
    <row r="160" s="1" customFormat="1" ht="15" customHeight="1">
      <c r="B160" s="313"/>
      <c r="C160" s="340" t="s">
        <v>1095</v>
      </c>
      <c r="D160" s="288"/>
      <c r="E160" s="288"/>
      <c r="F160" s="341" t="s">
        <v>1031</v>
      </c>
      <c r="G160" s="288"/>
      <c r="H160" s="340" t="s">
        <v>1096</v>
      </c>
      <c r="I160" s="340" t="s">
        <v>1066</v>
      </c>
      <c r="J160" s="340"/>
      <c r="K160" s="336"/>
    </row>
    <row r="161" s="1" customFormat="1" ht="15" customHeight="1">
      <c r="B161" s="342"/>
      <c r="C161" s="322"/>
      <c r="D161" s="322"/>
      <c r="E161" s="322"/>
      <c r="F161" s="322"/>
      <c r="G161" s="322"/>
      <c r="H161" s="322"/>
      <c r="I161" s="322"/>
      <c r="J161" s="322"/>
      <c r="K161" s="343"/>
    </row>
    <row r="162" s="1" customFormat="1" ht="18.75" customHeight="1">
      <c r="B162" s="324"/>
      <c r="C162" s="334"/>
      <c r="D162" s="334"/>
      <c r="E162" s="334"/>
      <c r="F162" s="344"/>
      <c r="G162" s="334"/>
      <c r="H162" s="334"/>
      <c r="I162" s="334"/>
      <c r="J162" s="334"/>
      <c r="K162" s="324"/>
    </row>
    <row r="163" s="1" customFormat="1" ht="18.75" customHeight="1">
      <c r="B163" s="296"/>
      <c r="C163" s="296"/>
      <c r="D163" s="296"/>
      <c r="E163" s="296"/>
      <c r="F163" s="296"/>
      <c r="G163" s="296"/>
      <c r="H163" s="296"/>
      <c r="I163" s="296"/>
      <c r="J163" s="296"/>
      <c r="K163" s="296"/>
    </row>
    <row r="164" s="1" customFormat="1" ht="7.5" customHeight="1">
      <c r="B164" s="275"/>
      <c r="C164" s="276"/>
      <c r="D164" s="276"/>
      <c r="E164" s="276"/>
      <c r="F164" s="276"/>
      <c r="G164" s="276"/>
      <c r="H164" s="276"/>
      <c r="I164" s="276"/>
      <c r="J164" s="276"/>
      <c r="K164" s="277"/>
    </row>
    <row r="165" s="1" customFormat="1" ht="45" customHeight="1">
      <c r="B165" s="278"/>
      <c r="C165" s="279" t="s">
        <v>1097</v>
      </c>
      <c r="D165" s="279"/>
      <c r="E165" s="279"/>
      <c r="F165" s="279"/>
      <c r="G165" s="279"/>
      <c r="H165" s="279"/>
      <c r="I165" s="279"/>
      <c r="J165" s="279"/>
      <c r="K165" s="280"/>
    </row>
    <row r="166" s="1" customFormat="1" ht="17.25" customHeight="1">
      <c r="B166" s="278"/>
      <c r="C166" s="303" t="s">
        <v>1025</v>
      </c>
      <c r="D166" s="303"/>
      <c r="E166" s="303"/>
      <c r="F166" s="303" t="s">
        <v>1026</v>
      </c>
      <c r="G166" s="345"/>
      <c r="H166" s="346" t="s">
        <v>51</v>
      </c>
      <c r="I166" s="346" t="s">
        <v>54</v>
      </c>
      <c r="J166" s="303" t="s">
        <v>1027</v>
      </c>
      <c r="K166" s="280"/>
    </row>
    <row r="167" s="1" customFormat="1" ht="17.25" customHeight="1">
      <c r="B167" s="281"/>
      <c r="C167" s="305" t="s">
        <v>1028</v>
      </c>
      <c r="D167" s="305"/>
      <c r="E167" s="305"/>
      <c r="F167" s="306" t="s">
        <v>1029</v>
      </c>
      <c r="G167" s="347"/>
      <c r="H167" s="348"/>
      <c r="I167" s="348"/>
      <c r="J167" s="305" t="s">
        <v>1030</v>
      </c>
      <c r="K167" s="283"/>
    </row>
    <row r="168" s="1" customFormat="1" ht="5.25" customHeight="1">
      <c r="B168" s="313"/>
      <c r="C168" s="308"/>
      <c r="D168" s="308"/>
      <c r="E168" s="308"/>
      <c r="F168" s="308"/>
      <c r="G168" s="309"/>
      <c r="H168" s="308"/>
      <c r="I168" s="308"/>
      <c r="J168" s="308"/>
      <c r="K168" s="336"/>
    </row>
    <row r="169" s="1" customFormat="1" ht="15" customHeight="1">
      <c r="B169" s="313"/>
      <c r="C169" s="288" t="s">
        <v>1034</v>
      </c>
      <c r="D169" s="288"/>
      <c r="E169" s="288"/>
      <c r="F169" s="311" t="s">
        <v>1031</v>
      </c>
      <c r="G169" s="288"/>
      <c r="H169" s="288" t="s">
        <v>1071</v>
      </c>
      <c r="I169" s="288" t="s">
        <v>1033</v>
      </c>
      <c r="J169" s="288">
        <v>120</v>
      </c>
      <c r="K169" s="336"/>
    </row>
    <row r="170" s="1" customFormat="1" ht="15" customHeight="1">
      <c r="B170" s="313"/>
      <c r="C170" s="288" t="s">
        <v>1080</v>
      </c>
      <c r="D170" s="288"/>
      <c r="E170" s="288"/>
      <c r="F170" s="311" t="s">
        <v>1031</v>
      </c>
      <c r="G170" s="288"/>
      <c r="H170" s="288" t="s">
        <v>1081</v>
      </c>
      <c r="I170" s="288" t="s">
        <v>1033</v>
      </c>
      <c r="J170" s="288" t="s">
        <v>1082</v>
      </c>
      <c r="K170" s="336"/>
    </row>
    <row r="171" s="1" customFormat="1" ht="15" customHeight="1">
      <c r="B171" s="313"/>
      <c r="C171" s="288" t="s">
        <v>81</v>
      </c>
      <c r="D171" s="288"/>
      <c r="E171" s="288"/>
      <c r="F171" s="311" t="s">
        <v>1031</v>
      </c>
      <c r="G171" s="288"/>
      <c r="H171" s="288" t="s">
        <v>1098</v>
      </c>
      <c r="I171" s="288" t="s">
        <v>1033</v>
      </c>
      <c r="J171" s="288" t="s">
        <v>1082</v>
      </c>
      <c r="K171" s="336"/>
    </row>
    <row r="172" s="1" customFormat="1" ht="15" customHeight="1">
      <c r="B172" s="313"/>
      <c r="C172" s="288" t="s">
        <v>1036</v>
      </c>
      <c r="D172" s="288"/>
      <c r="E172" s="288"/>
      <c r="F172" s="311" t="s">
        <v>1037</v>
      </c>
      <c r="G172" s="288"/>
      <c r="H172" s="288" t="s">
        <v>1098</v>
      </c>
      <c r="I172" s="288" t="s">
        <v>1033</v>
      </c>
      <c r="J172" s="288">
        <v>50</v>
      </c>
      <c r="K172" s="336"/>
    </row>
    <row r="173" s="1" customFormat="1" ht="15" customHeight="1">
      <c r="B173" s="313"/>
      <c r="C173" s="288" t="s">
        <v>1039</v>
      </c>
      <c r="D173" s="288"/>
      <c r="E173" s="288"/>
      <c r="F173" s="311" t="s">
        <v>1031</v>
      </c>
      <c r="G173" s="288"/>
      <c r="H173" s="288" t="s">
        <v>1098</v>
      </c>
      <c r="I173" s="288" t="s">
        <v>1041</v>
      </c>
      <c r="J173" s="288"/>
      <c r="K173" s="336"/>
    </row>
    <row r="174" s="1" customFormat="1" ht="15" customHeight="1">
      <c r="B174" s="313"/>
      <c r="C174" s="288" t="s">
        <v>1050</v>
      </c>
      <c r="D174" s="288"/>
      <c r="E174" s="288"/>
      <c r="F174" s="311" t="s">
        <v>1037</v>
      </c>
      <c r="G174" s="288"/>
      <c r="H174" s="288" t="s">
        <v>1098</v>
      </c>
      <c r="I174" s="288" t="s">
        <v>1033</v>
      </c>
      <c r="J174" s="288">
        <v>50</v>
      </c>
      <c r="K174" s="336"/>
    </row>
    <row r="175" s="1" customFormat="1" ht="15" customHeight="1">
      <c r="B175" s="313"/>
      <c r="C175" s="288" t="s">
        <v>1058</v>
      </c>
      <c r="D175" s="288"/>
      <c r="E175" s="288"/>
      <c r="F175" s="311" t="s">
        <v>1037</v>
      </c>
      <c r="G175" s="288"/>
      <c r="H175" s="288" t="s">
        <v>1098</v>
      </c>
      <c r="I175" s="288" t="s">
        <v>1033</v>
      </c>
      <c r="J175" s="288">
        <v>50</v>
      </c>
      <c r="K175" s="336"/>
    </row>
    <row r="176" s="1" customFormat="1" ht="15" customHeight="1">
      <c r="B176" s="313"/>
      <c r="C176" s="288" t="s">
        <v>1056</v>
      </c>
      <c r="D176" s="288"/>
      <c r="E176" s="288"/>
      <c r="F176" s="311" t="s">
        <v>1037</v>
      </c>
      <c r="G176" s="288"/>
      <c r="H176" s="288" t="s">
        <v>1098</v>
      </c>
      <c r="I176" s="288" t="s">
        <v>1033</v>
      </c>
      <c r="J176" s="288">
        <v>50</v>
      </c>
      <c r="K176" s="336"/>
    </row>
    <row r="177" s="1" customFormat="1" ht="15" customHeight="1">
      <c r="B177" s="313"/>
      <c r="C177" s="288" t="s">
        <v>102</v>
      </c>
      <c r="D177" s="288"/>
      <c r="E177" s="288"/>
      <c r="F177" s="311" t="s">
        <v>1031</v>
      </c>
      <c r="G177" s="288"/>
      <c r="H177" s="288" t="s">
        <v>1099</v>
      </c>
      <c r="I177" s="288" t="s">
        <v>1100</v>
      </c>
      <c r="J177" s="288"/>
      <c r="K177" s="336"/>
    </row>
    <row r="178" s="1" customFormat="1" ht="15" customHeight="1">
      <c r="B178" s="313"/>
      <c r="C178" s="288" t="s">
        <v>54</v>
      </c>
      <c r="D178" s="288"/>
      <c r="E178" s="288"/>
      <c r="F178" s="311" t="s">
        <v>1031</v>
      </c>
      <c r="G178" s="288"/>
      <c r="H178" s="288" t="s">
        <v>1101</v>
      </c>
      <c r="I178" s="288" t="s">
        <v>1102</v>
      </c>
      <c r="J178" s="288">
        <v>1</v>
      </c>
      <c r="K178" s="336"/>
    </row>
    <row r="179" s="1" customFormat="1" ht="15" customHeight="1">
      <c r="B179" s="313"/>
      <c r="C179" s="288" t="s">
        <v>50</v>
      </c>
      <c r="D179" s="288"/>
      <c r="E179" s="288"/>
      <c r="F179" s="311" t="s">
        <v>1031</v>
      </c>
      <c r="G179" s="288"/>
      <c r="H179" s="288" t="s">
        <v>1103</v>
      </c>
      <c r="I179" s="288" t="s">
        <v>1033</v>
      </c>
      <c r="J179" s="288">
        <v>20</v>
      </c>
      <c r="K179" s="336"/>
    </row>
    <row r="180" s="1" customFormat="1" ht="15" customHeight="1">
      <c r="B180" s="313"/>
      <c r="C180" s="288" t="s">
        <v>51</v>
      </c>
      <c r="D180" s="288"/>
      <c r="E180" s="288"/>
      <c r="F180" s="311" t="s">
        <v>1031</v>
      </c>
      <c r="G180" s="288"/>
      <c r="H180" s="288" t="s">
        <v>1104</v>
      </c>
      <c r="I180" s="288" t="s">
        <v>1033</v>
      </c>
      <c r="J180" s="288">
        <v>255</v>
      </c>
      <c r="K180" s="336"/>
    </row>
    <row r="181" s="1" customFormat="1" ht="15" customHeight="1">
      <c r="B181" s="313"/>
      <c r="C181" s="288" t="s">
        <v>103</v>
      </c>
      <c r="D181" s="288"/>
      <c r="E181" s="288"/>
      <c r="F181" s="311" t="s">
        <v>1031</v>
      </c>
      <c r="G181" s="288"/>
      <c r="H181" s="288" t="s">
        <v>995</v>
      </c>
      <c r="I181" s="288" t="s">
        <v>1033</v>
      </c>
      <c r="J181" s="288">
        <v>10</v>
      </c>
      <c r="K181" s="336"/>
    </row>
    <row r="182" s="1" customFormat="1" ht="15" customHeight="1">
      <c r="B182" s="313"/>
      <c r="C182" s="288" t="s">
        <v>104</v>
      </c>
      <c r="D182" s="288"/>
      <c r="E182" s="288"/>
      <c r="F182" s="311" t="s">
        <v>1031</v>
      </c>
      <c r="G182" s="288"/>
      <c r="H182" s="288" t="s">
        <v>1105</v>
      </c>
      <c r="I182" s="288" t="s">
        <v>1066</v>
      </c>
      <c r="J182" s="288"/>
      <c r="K182" s="336"/>
    </row>
    <row r="183" s="1" customFormat="1" ht="15" customHeight="1">
      <c r="B183" s="313"/>
      <c r="C183" s="288" t="s">
        <v>1106</v>
      </c>
      <c r="D183" s="288"/>
      <c r="E183" s="288"/>
      <c r="F183" s="311" t="s">
        <v>1031</v>
      </c>
      <c r="G183" s="288"/>
      <c r="H183" s="288" t="s">
        <v>1107</v>
      </c>
      <c r="I183" s="288" t="s">
        <v>1066</v>
      </c>
      <c r="J183" s="288"/>
      <c r="K183" s="336"/>
    </row>
    <row r="184" s="1" customFormat="1" ht="15" customHeight="1">
      <c r="B184" s="313"/>
      <c r="C184" s="288" t="s">
        <v>1095</v>
      </c>
      <c r="D184" s="288"/>
      <c r="E184" s="288"/>
      <c r="F184" s="311" t="s">
        <v>1031</v>
      </c>
      <c r="G184" s="288"/>
      <c r="H184" s="288" t="s">
        <v>1108</v>
      </c>
      <c r="I184" s="288" t="s">
        <v>1066</v>
      </c>
      <c r="J184" s="288"/>
      <c r="K184" s="336"/>
    </row>
    <row r="185" s="1" customFormat="1" ht="15" customHeight="1">
      <c r="B185" s="313"/>
      <c r="C185" s="288" t="s">
        <v>106</v>
      </c>
      <c r="D185" s="288"/>
      <c r="E185" s="288"/>
      <c r="F185" s="311" t="s">
        <v>1037</v>
      </c>
      <c r="G185" s="288"/>
      <c r="H185" s="288" t="s">
        <v>1109</v>
      </c>
      <c r="I185" s="288" t="s">
        <v>1033</v>
      </c>
      <c r="J185" s="288">
        <v>50</v>
      </c>
      <c r="K185" s="336"/>
    </row>
    <row r="186" s="1" customFormat="1" ht="15" customHeight="1">
      <c r="B186" s="313"/>
      <c r="C186" s="288" t="s">
        <v>1110</v>
      </c>
      <c r="D186" s="288"/>
      <c r="E186" s="288"/>
      <c r="F186" s="311" t="s">
        <v>1037</v>
      </c>
      <c r="G186" s="288"/>
      <c r="H186" s="288" t="s">
        <v>1111</v>
      </c>
      <c r="I186" s="288" t="s">
        <v>1112</v>
      </c>
      <c r="J186" s="288"/>
      <c r="K186" s="336"/>
    </row>
    <row r="187" s="1" customFormat="1" ht="15" customHeight="1">
      <c r="B187" s="313"/>
      <c r="C187" s="288" t="s">
        <v>1113</v>
      </c>
      <c r="D187" s="288"/>
      <c r="E187" s="288"/>
      <c r="F187" s="311" t="s">
        <v>1037</v>
      </c>
      <c r="G187" s="288"/>
      <c r="H187" s="288" t="s">
        <v>1114</v>
      </c>
      <c r="I187" s="288" t="s">
        <v>1112</v>
      </c>
      <c r="J187" s="288"/>
      <c r="K187" s="336"/>
    </row>
    <row r="188" s="1" customFormat="1" ht="15" customHeight="1">
      <c r="B188" s="313"/>
      <c r="C188" s="288" t="s">
        <v>1115</v>
      </c>
      <c r="D188" s="288"/>
      <c r="E188" s="288"/>
      <c r="F188" s="311" t="s">
        <v>1037</v>
      </c>
      <c r="G188" s="288"/>
      <c r="H188" s="288" t="s">
        <v>1116</v>
      </c>
      <c r="I188" s="288" t="s">
        <v>1112</v>
      </c>
      <c r="J188" s="288"/>
      <c r="K188" s="336"/>
    </row>
    <row r="189" s="1" customFormat="1" ht="15" customHeight="1">
      <c r="B189" s="313"/>
      <c r="C189" s="349" t="s">
        <v>1117</v>
      </c>
      <c r="D189" s="288"/>
      <c r="E189" s="288"/>
      <c r="F189" s="311" t="s">
        <v>1037</v>
      </c>
      <c r="G189" s="288"/>
      <c r="H189" s="288" t="s">
        <v>1118</v>
      </c>
      <c r="I189" s="288" t="s">
        <v>1119</v>
      </c>
      <c r="J189" s="350" t="s">
        <v>1120</v>
      </c>
      <c r="K189" s="336"/>
    </row>
    <row r="190" s="1" customFormat="1" ht="15" customHeight="1">
      <c r="B190" s="313"/>
      <c r="C190" s="349" t="s">
        <v>39</v>
      </c>
      <c r="D190" s="288"/>
      <c r="E190" s="288"/>
      <c r="F190" s="311" t="s">
        <v>1031</v>
      </c>
      <c r="G190" s="288"/>
      <c r="H190" s="285" t="s">
        <v>1121</v>
      </c>
      <c r="I190" s="288" t="s">
        <v>1122</v>
      </c>
      <c r="J190" s="288"/>
      <c r="K190" s="336"/>
    </row>
    <row r="191" s="1" customFormat="1" ht="15" customHeight="1">
      <c r="B191" s="313"/>
      <c r="C191" s="349" t="s">
        <v>1123</v>
      </c>
      <c r="D191" s="288"/>
      <c r="E191" s="288"/>
      <c r="F191" s="311" t="s">
        <v>1031</v>
      </c>
      <c r="G191" s="288"/>
      <c r="H191" s="288" t="s">
        <v>1124</v>
      </c>
      <c r="I191" s="288" t="s">
        <v>1066</v>
      </c>
      <c r="J191" s="288"/>
      <c r="K191" s="336"/>
    </row>
    <row r="192" s="1" customFormat="1" ht="15" customHeight="1">
      <c r="B192" s="313"/>
      <c r="C192" s="349" t="s">
        <v>1125</v>
      </c>
      <c r="D192" s="288"/>
      <c r="E192" s="288"/>
      <c r="F192" s="311" t="s">
        <v>1031</v>
      </c>
      <c r="G192" s="288"/>
      <c r="H192" s="288" t="s">
        <v>1126</v>
      </c>
      <c r="I192" s="288" t="s">
        <v>1066</v>
      </c>
      <c r="J192" s="288"/>
      <c r="K192" s="336"/>
    </row>
    <row r="193" s="1" customFormat="1" ht="15" customHeight="1">
      <c r="B193" s="313"/>
      <c r="C193" s="349" t="s">
        <v>1127</v>
      </c>
      <c r="D193" s="288"/>
      <c r="E193" s="288"/>
      <c r="F193" s="311" t="s">
        <v>1037</v>
      </c>
      <c r="G193" s="288"/>
      <c r="H193" s="288" t="s">
        <v>1128</v>
      </c>
      <c r="I193" s="288" t="s">
        <v>1066</v>
      </c>
      <c r="J193" s="288"/>
      <c r="K193" s="336"/>
    </row>
    <row r="194" s="1" customFormat="1" ht="15" customHeight="1">
      <c r="B194" s="342"/>
      <c r="C194" s="351"/>
      <c r="D194" s="322"/>
      <c r="E194" s="322"/>
      <c r="F194" s="322"/>
      <c r="G194" s="322"/>
      <c r="H194" s="322"/>
      <c r="I194" s="322"/>
      <c r="J194" s="322"/>
      <c r="K194" s="343"/>
    </row>
    <row r="195" s="1" customFormat="1" ht="18.75" customHeight="1">
      <c r="B195" s="324"/>
      <c r="C195" s="334"/>
      <c r="D195" s="334"/>
      <c r="E195" s="334"/>
      <c r="F195" s="344"/>
      <c r="G195" s="334"/>
      <c r="H195" s="334"/>
      <c r="I195" s="334"/>
      <c r="J195" s="334"/>
      <c r="K195" s="324"/>
    </row>
    <row r="196" s="1" customFormat="1" ht="18.75" customHeight="1">
      <c r="B196" s="324"/>
      <c r="C196" s="334"/>
      <c r="D196" s="334"/>
      <c r="E196" s="334"/>
      <c r="F196" s="344"/>
      <c r="G196" s="334"/>
      <c r="H196" s="334"/>
      <c r="I196" s="334"/>
      <c r="J196" s="334"/>
      <c r="K196" s="324"/>
    </row>
    <row r="197" s="1" customFormat="1" ht="18.75" customHeight="1">
      <c r="B197" s="296"/>
      <c r="C197" s="296"/>
      <c r="D197" s="296"/>
      <c r="E197" s="296"/>
      <c r="F197" s="296"/>
      <c r="G197" s="296"/>
      <c r="H197" s="296"/>
      <c r="I197" s="296"/>
      <c r="J197" s="296"/>
      <c r="K197" s="296"/>
    </row>
    <row r="198" s="1" customFormat="1" ht="13.5">
      <c r="B198" s="275"/>
      <c r="C198" s="276"/>
      <c r="D198" s="276"/>
      <c r="E198" s="276"/>
      <c r="F198" s="276"/>
      <c r="G198" s="276"/>
      <c r="H198" s="276"/>
      <c r="I198" s="276"/>
      <c r="J198" s="276"/>
      <c r="K198" s="277"/>
    </row>
    <row r="199" s="1" customFormat="1" ht="21">
      <c r="B199" s="278"/>
      <c r="C199" s="279" t="s">
        <v>1129</v>
      </c>
      <c r="D199" s="279"/>
      <c r="E199" s="279"/>
      <c r="F199" s="279"/>
      <c r="G199" s="279"/>
      <c r="H199" s="279"/>
      <c r="I199" s="279"/>
      <c r="J199" s="279"/>
      <c r="K199" s="280"/>
    </row>
    <row r="200" s="1" customFormat="1" ht="25.5" customHeight="1">
      <c r="B200" s="278"/>
      <c r="C200" s="352" t="s">
        <v>1130</v>
      </c>
      <c r="D200" s="352"/>
      <c r="E200" s="352"/>
      <c r="F200" s="352" t="s">
        <v>1131</v>
      </c>
      <c r="G200" s="353"/>
      <c r="H200" s="352" t="s">
        <v>1132</v>
      </c>
      <c r="I200" s="352"/>
      <c r="J200" s="352"/>
      <c r="K200" s="280"/>
    </row>
    <row r="201" s="1" customFormat="1" ht="5.25" customHeight="1">
      <c r="B201" s="313"/>
      <c r="C201" s="308"/>
      <c r="D201" s="308"/>
      <c r="E201" s="308"/>
      <c r="F201" s="308"/>
      <c r="G201" s="334"/>
      <c r="H201" s="308"/>
      <c r="I201" s="308"/>
      <c r="J201" s="308"/>
      <c r="K201" s="336"/>
    </row>
    <row r="202" s="1" customFormat="1" ht="15" customHeight="1">
      <c r="B202" s="313"/>
      <c r="C202" s="288" t="s">
        <v>1122</v>
      </c>
      <c r="D202" s="288"/>
      <c r="E202" s="288"/>
      <c r="F202" s="311" t="s">
        <v>40</v>
      </c>
      <c r="G202" s="288"/>
      <c r="H202" s="288" t="s">
        <v>1133</v>
      </c>
      <c r="I202" s="288"/>
      <c r="J202" s="288"/>
      <c r="K202" s="336"/>
    </row>
    <row r="203" s="1" customFormat="1" ht="15" customHeight="1">
      <c r="B203" s="313"/>
      <c r="C203" s="288"/>
      <c r="D203" s="288"/>
      <c r="E203" s="288"/>
      <c r="F203" s="311" t="s">
        <v>41</v>
      </c>
      <c r="G203" s="288"/>
      <c r="H203" s="288" t="s">
        <v>1134</v>
      </c>
      <c r="I203" s="288"/>
      <c r="J203" s="288"/>
      <c r="K203" s="336"/>
    </row>
    <row r="204" s="1" customFormat="1" ht="15" customHeight="1">
      <c r="B204" s="313"/>
      <c r="C204" s="288"/>
      <c r="D204" s="288"/>
      <c r="E204" s="288"/>
      <c r="F204" s="311" t="s">
        <v>44</v>
      </c>
      <c r="G204" s="288"/>
      <c r="H204" s="288" t="s">
        <v>1135</v>
      </c>
      <c r="I204" s="288"/>
      <c r="J204" s="288"/>
      <c r="K204" s="336"/>
    </row>
    <row r="205" s="1" customFormat="1" ht="15" customHeight="1">
      <c r="B205" s="313"/>
      <c r="C205" s="288"/>
      <c r="D205" s="288"/>
      <c r="E205" s="288"/>
      <c r="F205" s="311" t="s">
        <v>42</v>
      </c>
      <c r="G205" s="288"/>
      <c r="H205" s="288" t="s">
        <v>1136</v>
      </c>
      <c r="I205" s="288"/>
      <c r="J205" s="288"/>
      <c r="K205" s="336"/>
    </row>
    <row r="206" s="1" customFormat="1" ht="15" customHeight="1">
      <c r="B206" s="313"/>
      <c r="C206" s="288"/>
      <c r="D206" s="288"/>
      <c r="E206" s="288"/>
      <c r="F206" s="311" t="s">
        <v>43</v>
      </c>
      <c r="G206" s="288"/>
      <c r="H206" s="288" t="s">
        <v>1137</v>
      </c>
      <c r="I206" s="288"/>
      <c r="J206" s="288"/>
      <c r="K206" s="336"/>
    </row>
    <row r="207" s="1" customFormat="1" ht="15" customHeight="1">
      <c r="B207" s="313"/>
      <c r="C207" s="288"/>
      <c r="D207" s="288"/>
      <c r="E207" s="288"/>
      <c r="F207" s="311"/>
      <c r="G207" s="288"/>
      <c r="H207" s="288"/>
      <c r="I207" s="288"/>
      <c r="J207" s="288"/>
      <c r="K207" s="336"/>
    </row>
    <row r="208" s="1" customFormat="1" ht="15" customHeight="1">
      <c r="B208" s="313"/>
      <c r="C208" s="288" t="s">
        <v>1078</v>
      </c>
      <c r="D208" s="288"/>
      <c r="E208" s="288"/>
      <c r="F208" s="311" t="s">
        <v>974</v>
      </c>
      <c r="G208" s="288"/>
      <c r="H208" s="288" t="s">
        <v>1138</v>
      </c>
      <c r="I208" s="288"/>
      <c r="J208" s="288"/>
      <c r="K208" s="336"/>
    </row>
    <row r="209" s="1" customFormat="1" ht="15" customHeight="1">
      <c r="B209" s="313"/>
      <c r="C209" s="288"/>
      <c r="D209" s="288"/>
      <c r="E209" s="288"/>
      <c r="F209" s="311" t="s">
        <v>75</v>
      </c>
      <c r="G209" s="288"/>
      <c r="H209" s="288" t="s">
        <v>978</v>
      </c>
      <c r="I209" s="288"/>
      <c r="J209" s="288"/>
      <c r="K209" s="336"/>
    </row>
    <row r="210" s="1" customFormat="1" ht="15" customHeight="1">
      <c r="B210" s="313"/>
      <c r="C210" s="288"/>
      <c r="D210" s="288"/>
      <c r="E210" s="288"/>
      <c r="F210" s="311" t="s">
        <v>976</v>
      </c>
      <c r="G210" s="288"/>
      <c r="H210" s="288" t="s">
        <v>1139</v>
      </c>
      <c r="I210" s="288"/>
      <c r="J210" s="288"/>
      <c r="K210" s="336"/>
    </row>
    <row r="211" s="1" customFormat="1" ht="15" customHeight="1">
      <c r="B211" s="354"/>
      <c r="C211" s="288"/>
      <c r="D211" s="288"/>
      <c r="E211" s="288"/>
      <c r="F211" s="311" t="s">
        <v>89</v>
      </c>
      <c r="G211" s="349"/>
      <c r="H211" s="340" t="s">
        <v>979</v>
      </c>
      <c r="I211" s="340"/>
      <c r="J211" s="340"/>
      <c r="K211" s="355"/>
    </row>
    <row r="212" s="1" customFormat="1" ht="15" customHeight="1">
      <c r="B212" s="354"/>
      <c r="C212" s="288"/>
      <c r="D212" s="288"/>
      <c r="E212" s="288"/>
      <c r="F212" s="311" t="s">
        <v>114</v>
      </c>
      <c r="G212" s="349"/>
      <c r="H212" s="340" t="s">
        <v>1140</v>
      </c>
      <c r="I212" s="340"/>
      <c r="J212" s="340"/>
      <c r="K212" s="355"/>
    </row>
    <row r="213" s="1" customFormat="1" ht="15" customHeight="1">
      <c r="B213" s="354"/>
      <c r="C213" s="288"/>
      <c r="D213" s="288"/>
      <c r="E213" s="288"/>
      <c r="F213" s="311"/>
      <c r="G213" s="349"/>
      <c r="H213" s="340"/>
      <c r="I213" s="340"/>
      <c r="J213" s="340"/>
      <c r="K213" s="355"/>
    </row>
    <row r="214" s="1" customFormat="1" ht="15" customHeight="1">
      <c r="B214" s="354"/>
      <c r="C214" s="288" t="s">
        <v>1102</v>
      </c>
      <c r="D214" s="288"/>
      <c r="E214" s="288"/>
      <c r="F214" s="311">
        <v>1</v>
      </c>
      <c r="G214" s="349"/>
      <c r="H214" s="340" t="s">
        <v>1141</v>
      </c>
      <c r="I214" s="340"/>
      <c r="J214" s="340"/>
      <c r="K214" s="355"/>
    </row>
    <row r="215" s="1" customFormat="1" ht="15" customHeight="1">
      <c r="B215" s="354"/>
      <c r="C215" s="288"/>
      <c r="D215" s="288"/>
      <c r="E215" s="288"/>
      <c r="F215" s="311">
        <v>2</v>
      </c>
      <c r="G215" s="349"/>
      <c r="H215" s="340" t="s">
        <v>1142</v>
      </c>
      <c r="I215" s="340"/>
      <c r="J215" s="340"/>
      <c r="K215" s="355"/>
    </row>
    <row r="216" s="1" customFormat="1" ht="15" customHeight="1">
      <c r="B216" s="354"/>
      <c r="C216" s="288"/>
      <c r="D216" s="288"/>
      <c r="E216" s="288"/>
      <c r="F216" s="311">
        <v>3</v>
      </c>
      <c r="G216" s="349"/>
      <c r="H216" s="340" t="s">
        <v>1143</v>
      </c>
      <c r="I216" s="340"/>
      <c r="J216" s="340"/>
      <c r="K216" s="355"/>
    </row>
    <row r="217" s="1" customFormat="1" ht="15" customHeight="1">
      <c r="B217" s="354"/>
      <c r="C217" s="288"/>
      <c r="D217" s="288"/>
      <c r="E217" s="288"/>
      <c r="F217" s="311">
        <v>4</v>
      </c>
      <c r="G217" s="349"/>
      <c r="H217" s="340" t="s">
        <v>1144</v>
      </c>
      <c r="I217" s="340"/>
      <c r="J217" s="340"/>
      <c r="K217" s="355"/>
    </row>
    <row r="218" s="1" customFormat="1" ht="12.75" customHeight="1">
      <c r="B218" s="356"/>
      <c r="C218" s="357"/>
      <c r="D218" s="357"/>
      <c r="E218" s="357"/>
      <c r="F218" s="357"/>
      <c r="G218" s="357"/>
      <c r="H218" s="357"/>
      <c r="I218" s="357"/>
      <c r="J218" s="357"/>
      <c r="K218" s="358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Chromý Marek, Ing.</dc:creator>
  <cp:lastModifiedBy>Chromý Marek, Ing.</cp:lastModifiedBy>
  <dcterms:created xsi:type="dcterms:W3CDTF">2021-03-05T12:38:29Z</dcterms:created>
  <dcterms:modified xsi:type="dcterms:W3CDTF">2021-03-05T12:38:35Z</dcterms:modified>
</cp:coreProperties>
</file>